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90" windowWidth="18045" windowHeight="12525" tabRatio="807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IST-Übersicht" sheetId="13" r:id="rId13"/>
  </sheets>
  <definedNames>
    <definedName name="_xlnm.Print_Area" localSheetId="12">'IST-Übersicht'!$A$1:$P$50</definedName>
    <definedName name="_xlnm.Print_Area" localSheetId="5">'RSD A Träger'!$A:$C</definedName>
    <definedName name="_xlnm.Print_Titles" localSheetId="3">'BLB-Träger'!$1:$3</definedName>
    <definedName name="_xlnm.Print_Titles" localSheetId="5">'RSD A Träger'!$1:$3</definedName>
    <definedName name="_xlnm.Print_Titles" localSheetId="7">'RSD B Träger'!$1:$3</definedName>
    <definedName name="_xlnm.Print_Titles" localSheetId="9">'RSD C Träger'!$1:$3</definedName>
    <definedName name="_xlnm.Print_Titles" localSheetId="11">'RSD D Träger'!$1:$3</definedName>
  </definedNames>
  <calcPr fullCalcOnLoad="1"/>
</workbook>
</file>

<file path=xl/sharedStrings.xml><?xml version="1.0" encoding="utf-8"?>
<sst xmlns="http://schemas.openxmlformats.org/spreadsheetml/2006/main" count="8514" uniqueCount="700">
  <si>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</si>
  <si>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</si>
  <si>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</si>
  <si>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</si>
  <si>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</si>
  <si>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</si>
  <si>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</si>
  <si>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</si>
  <si>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</si>
  <si>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</si>
  <si>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</si>
  <si>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</si>
  <si>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</si>
  <si>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</si>
  <si>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</si>
  <si>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</si>
  <si>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</si>
  <si>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</si>
  <si>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</si>
  <si>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</si>
  <si>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</si>
  <si>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</si>
  <si>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</si>
  <si>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</si>
  <si>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78 / 191</t>
  </si>
  <si>
    <t>4040 / 671 61 / 153</t>
  </si>
  <si>
    <t>4042 / 671 42 / 130</t>
  </si>
  <si>
    <t>IST-Ausgaben</t>
  </si>
  <si>
    <t>Fallzahlen</t>
  </si>
  <si>
    <t>MONAT:</t>
  </si>
  <si>
    <t>Euro / Fallzahlen</t>
  </si>
  <si>
    <t>Stand der IST-Zahlen :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</si>
  <si>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</si>
  <si>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</si>
  <si>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</si>
  <si>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</si>
  <si>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</si>
  <si>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</si>
  <si>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</si>
  <si>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</si>
  <si>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</si>
  <si>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</si>
  <si>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</si>
  <si>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</si>
  <si>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</si>
  <si>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</si>
  <si>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</si>
  <si>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</si>
  <si>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</si>
  <si>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</si>
  <si>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</si>
  <si>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</si>
  <si>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</si>
  <si>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</si>
  <si>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</si>
  <si>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</si>
  <si>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</si>
  <si>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</si>
  <si>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</si>
  <si>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</si>
  <si>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</si>
  <si>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</si>
  <si>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</si>
  <si>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</si>
  <si>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</si>
  <si>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Rechts-</t>
  </si>
  <si>
    <t>grundlage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</si>
  <si>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</si>
  <si>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</si>
  <si>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</si>
  <si>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</si>
  <si>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</si>
  <si>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</si>
  <si>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</si>
  <si>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</si>
  <si>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</si>
  <si>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</si>
  <si>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</si>
  <si>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</si>
  <si>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</si>
  <si>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</si>
  <si>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</si>
  <si>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</si>
  <si>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</si>
  <si>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</si>
  <si>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</si>
  <si>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</si>
  <si>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</si>
  <si>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</si>
  <si>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</si>
  <si>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t>\\\</t>
  </si>
  <si>
    <t>\\\\\\\\\\\\\\\\</t>
  </si>
  <si>
    <t>&lt;== Stand der Ist-Ausgaben</t>
  </si>
  <si>
    <t>Monats - IST:</t>
  </si>
  <si>
    <t xml:space="preserve">Mengen 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</si>
  <si>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</si>
  <si>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</si>
  <si>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</si>
  <si>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</si>
  <si>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</si>
  <si>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</si>
  <si>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</si>
  <si>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4042 / 671 42 / 150</t>
  </si>
  <si>
    <t>4042 / 671 42 / 151</t>
  </si>
  <si>
    <t>4042 / 671 56 / 150</t>
  </si>
  <si>
    <t>4042 / 671 56 / 151</t>
  </si>
  <si>
    <t>4042 / 671 56 / 122</t>
  </si>
  <si>
    <t xml:space="preserve">Tagesgruppe </t>
  </si>
  <si>
    <t>4042 / 671 42 / 131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</si>
  <si>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</si>
  <si>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</si>
  <si>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</si>
  <si>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</si>
  <si>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</si>
  <si>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</si>
  <si>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</si>
  <si>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männlich</t>
  </si>
  <si>
    <t>weiblich</t>
  </si>
  <si>
    <t>4042 / 671 60</t>
  </si>
  <si>
    <t>790 28</t>
  </si>
  <si>
    <t xml:space="preserve">Altersvorsorge für Pflegepersonen </t>
  </si>
  <si>
    <t xml:space="preserve">Unfallversicherung für Pflegepersonen </t>
  </si>
  <si>
    <t>stationäre sozialpädagog.Krisenintervention bei Inobhutnahmen</t>
  </si>
  <si>
    <t>4042 / 672 05 / 123</t>
  </si>
  <si>
    <t>4042 / 672 05 / 120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</si>
  <si>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</si>
  <si>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</si>
  <si>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</si>
  <si>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</si>
  <si>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</si>
  <si>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</si>
  <si>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</si>
  <si>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</si>
  <si>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</si>
  <si>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</si>
  <si>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</si>
  <si>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</si>
  <si>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</si>
  <si>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</si>
  <si>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</si>
  <si>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</si>
  <si>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</si>
  <si>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</si>
  <si>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</si>
  <si>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freigegebenes Soll</t>
  </si>
  <si>
    <t>mehr+/</t>
  </si>
  <si>
    <t>/weniger-</t>
  </si>
  <si>
    <t xml:space="preserve">derzeit </t>
  </si>
  <si>
    <t xml:space="preserve">verfügbar: </t>
  </si>
  <si>
    <t>nur HzE - Titel</t>
  </si>
  <si>
    <t xml:space="preserve">( bei 4042 ohne 671 60 ) </t>
  </si>
  <si>
    <t>4042 / 671 45 / 150 / 787 37</t>
  </si>
  <si>
    <t>4042 / 671 45 / 151 / 787 37</t>
  </si>
  <si>
    <t>Begleiteter Umgang / Mediation</t>
  </si>
  <si>
    <t>Einsatz von Erziehungsbeiständen / BetreuungshelferInnen</t>
  </si>
  <si>
    <t xml:space="preserve">Ambulante Hilfen zur Erziehung  </t>
  </si>
  <si>
    <t>Kapitel Titel Ukto Produkt</t>
  </si>
  <si>
    <t xml:space="preserve"> ( bezogen auf</t>
  </si>
  <si>
    <t>Ambulante Familientherapie</t>
  </si>
  <si>
    <t>4042 / 671 58 / 171</t>
  </si>
  <si>
    <t>4042 / 672 05 / 110</t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</si>
  <si>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</si>
  <si>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</si>
  <si>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</si>
  <si>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</si>
  <si>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</si>
  <si>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</si>
  <si>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</si>
  <si>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</si>
  <si>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</si>
  <si>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</si>
  <si>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</si>
  <si>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Gem.Wohnform f.Mütter/Väter u.Kind. - Gruppenangebote</t>
  </si>
  <si>
    <t>Gem.Wohnform f.Mütter/Väter u.Kind. - Individualangebote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</si>
  <si>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</si>
  <si>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</si>
  <si>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</si>
  <si>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</si>
  <si>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</si>
  <si>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</si>
  <si>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</si>
  <si>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</si>
  <si>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</si>
  <si>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</si>
  <si>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</si>
  <si>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</si>
  <si>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</si>
  <si>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</si>
  <si>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</si>
  <si>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</si>
  <si>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 xml:space="preserve">Teilstationäre Hilfen zur Erziehung 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</si>
  <si>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</si>
  <si>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</si>
  <si>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</si>
  <si>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</si>
  <si>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</si>
  <si>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</si>
  <si>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</si>
  <si>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</si>
  <si>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</si>
  <si>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</si>
  <si>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</si>
  <si>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</si>
  <si>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</si>
  <si>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</si>
  <si>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</si>
  <si>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</si>
  <si>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</si>
  <si>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</si>
  <si>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</si>
  <si>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</si>
  <si>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</si>
  <si>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</si>
  <si>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78 / 191 / 801 68</t>
  </si>
  <si>
    <t>801 68</t>
  </si>
  <si>
    <t>integrative Lerntherapie als Eingliederungshilfe</t>
  </si>
  <si>
    <t>Sonstige ambulante Hilfen f. seelisch Behinderte</t>
  </si>
  <si>
    <t>teilstationäre Eingliederungshilfen f. seelisch Behinderte</t>
  </si>
  <si>
    <t>801 72</t>
  </si>
  <si>
    <t>Ambulante Psychotherapie f.seelisch Behinderte</t>
  </si>
  <si>
    <t>Personen</t>
  </si>
  <si>
    <t>Kreis</t>
  </si>
  <si>
    <t>lfd. Monat</t>
  </si>
  <si>
    <t>-alle Reg's+BLB'</t>
  </si>
  <si>
    <t>801 73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</si>
  <si>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</si>
  <si>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</si>
  <si>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</si>
  <si>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</si>
  <si>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</si>
  <si>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</si>
  <si>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</si>
  <si>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4042 / 671 42 / 143</t>
  </si>
  <si>
    <t>4042 / 671 42 / 143 / 801 60</t>
  </si>
  <si>
    <t>30+32+38+39</t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</si>
  <si>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</si>
  <si>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</si>
  <si>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</si>
  <si>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</si>
  <si>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</si>
  <si>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</si>
  <si>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</si>
  <si>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</si>
  <si>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671 42 / 140</t>
  </si>
  <si>
    <t>4042 / 671 53 / 150</t>
  </si>
  <si>
    <t>4042 / 671 53 / 151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</si>
  <si>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</si>
  <si>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</si>
  <si>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</si>
  <si>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</si>
  <si>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</si>
  <si>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</si>
  <si>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</si>
  <si>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Summen : </t>
  </si>
  <si>
    <t xml:space="preserve">                                   Stand der Mengenstatistik-Daten</t>
  </si>
  <si>
    <t xml:space="preserve">                                                 Stand der Ist-Ausgaben</t>
  </si>
  <si>
    <t>ProJug</t>
  </si>
  <si>
    <t xml:space="preserve">Gesamt - IST  </t>
  </si>
  <si>
    <t>Jahres - Soll</t>
  </si>
  <si>
    <t>kumuliertes</t>
  </si>
  <si>
    <t>Prognose-IST</t>
  </si>
  <si>
    <t xml:space="preserve"> Kapitel/Titel</t>
  </si>
  <si>
    <t>Titelinhalte</t>
  </si>
  <si>
    <t>per</t>
  </si>
  <si>
    <t>IST in €</t>
  </si>
  <si>
    <t xml:space="preserve">zum </t>
  </si>
  <si>
    <t>Jahresende</t>
  </si>
  <si>
    <t>anteiliges</t>
  </si>
  <si>
    <t>IST in %</t>
  </si>
  <si>
    <t>FB 3</t>
  </si>
  <si>
    <t>Berufsvorbereitung / Berufsorientierung mit vollst.KÜ durch Jugendamt</t>
  </si>
  <si>
    <t>sozialpädagogisch begleitete Berufsausbildung</t>
  </si>
  <si>
    <t xml:space="preserve">4040 / 671 54 / 160 / 803 89 </t>
  </si>
  <si>
    <t xml:space="preserve">4040 / 671 54 / 161 / 803 90 </t>
  </si>
  <si>
    <t xml:space="preserve">4040 / 671 54 / 162 / 803 92 </t>
  </si>
  <si>
    <t xml:space="preserve">4040 / 671 54 / 163 / 803 91 </t>
  </si>
  <si>
    <t>Unterbringung zur Erfüllung der Schulpflicht</t>
  </si>
  <si>
    <t>803 89</t>
  </si>
  <si>
    <t>803 90</t>
  </si>
  <si>
    <t>803 91</t>
  </si>
  <si>
    <t>803 92</t>
  </si>
  <si>
    <r>
      <t xml:space="preserve">Erziehungsberatung </t>
    </r>
    <r>
      <rPr>
        <sz val="10"/>
        <rFont val="Arial"/>
        <family val="0"/>
      </rPr>
      <t xml:space="preserve"> - Fallpauschalen -</t>
    </r>
  </si>
  <si>
    <t>4042 / 672 05 / 120 / 803 98</t>
  </si>
  <si>
    <t>4042 / 672 05 / 121 / 804 02</t>
  </si>
  <si>
    <t>803 98</t>
  </si>
  <si>
    <t>804 02</t>
  </si>
  <si>
    <t>4042 / 672 05 / 121</t>
  </si>
  <si>
    <t>Vollzeitpflege innerhalb Berlin</t>
  </si>
  <si>
    <t>4042 / 671 42 / 160 / 801 60</t>
  </si>
  <si>
    <t>4042 / 671 42 / 160</t>
  </si>
  <si>
    <t>4042 / 671 42 / 164</t>
  </si>
  <si>
    <t>4042 / 671 42 / 165</t>
  </si>
  <si>
    <t>4042 / 671 42 / 166</t>
  </si>
  <si>
    <t>4042 / 671 42 / 161</t>
  </si>
  <si>
    <t>4042 / 671 42 / 161 / 801 60</t>
  </si>
  <si>
    <t>4042 / 671 42 / 164 / 801 60</t>
  </si>
  <si>
    <t>4042 / 671 42 / 165 / 801 60</t>
  </si>
  <si>
    <t>4042 / 671 42 / 166 / 801 60</t>
  </si>
  <si>
    <t>4042 / 671 42 / 162</t>
  </si>
  <si>
    <t>51-52-53-54</t>
  </si>
  <si>
    <t>4042 / 671 42 / 163</t>
  </si>
  <si>
    <t>4042 / 671 42 / 162 / 801 60</t>
  </si>
  <si>
    <t>4042 / 671 42 / 163 / 801 60</t>
  </si>
  <si>
    <t>4042 / 672 04 / 181 / 803 99</t>
  </si>
  <si>
    <t>4042 / 672 04 / 182 / 803 96</t>
  </si>
  <si>
    <t>4042 / 672 04 / 183 / 803 98</t>
  </si>
  <si>
    <r>
      <t>Gruppenangebote Heim</t>
    </r>
    <r>
      <rPr>
        <b/>
        <sz val="10"/>
        <rFont val="Arial"/>
        <family val="2"/>
      </rPr>
      <t xml:space="preserve"> außerhalb Berlin</t>
    </r>
  </si>
  <si>
    <r>
      <t xml:space="preserve">Gruppenangebote Wohngemeinschaft </t>
    </r>
    <r>
      <rPr>
        <b/>
        <sz val="10"/>
        <rFont val="Arial"/>
        <family val="2"/>
      </rPr>
      <t>außerhalb Berlin</t>
    </r>
  </si>
  <si>
    <r>
      <t>Familienanaloge ( Gruppen-) Angebote</t>
    </r>
    <r>
      <rPr>
        <b/>
        <sz val="10"/>
        <rFont val="Arial"/>
        <family val="2"/>
      </rPr>
      <t xml:space="preserve"> außerhalb Berlin</t>
    </r>
  </si>
  <si>
    <r>
      <t>Individualangebote</t>
    </r>
    <r>
      <rPr>
        <b/>
        <sz val="10"/>
        <rFont val="Arial"/>
        <family val="2"/>
      </rPr>
      <t xml:space="preserve"> außerhalb Berlin</t>
    </r>
  </si>
  <si>
    <t>4042 / 672 14 / 180 / 804 01</t>
  </si>
  <si>
    <t>4042 / 672 14 / 181 / 804 03</t>
  </si>
  <si>
    <t>4042 / 672 14 / 182 / 804 00</t>
  </si>
  <si>
    <t>4042 / 672 14 / 183 / 804 02</t>
  </si>
  <si>
    <t>803 97</t>
  </si>
  <si>
    <t xml:space="preserve"> 4042 / 672 04 / 180</t>
  </si>
  <si>
    <t>803 99</t>
  </si>
  <si>
    <t>803 96</t>
  </si>
  <si>
    <t>804 01</t>
  </si>
  <si>
    <t>4042 / 672 14 / 180</t>
  </si>
  <si>
    <t>804 03</t>
  </si>
  <si>
    <t>4042 / 672 14 / 181</t>
  </si>
  <si>
    <t>804 00</t>
  </si>
  <si>
    <t>4042 / 672 14 / 182</t>
  </si>
  <si>
    <t>4042 / 672 14 / 183</t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</si>
  <si>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>inzelbetreuung (ambulant )</t>
    </r>
  </si>
  <si>
    <t>4042 / 672 14 / 184</t>
  </si>
  <si>
    <t>803 94</t>
  </si>
  <si>
    <t>4042 / 672 13 / 114</t>
  </si>
  <si>
    <t>803 95</t>
  </si>
  <si>
    <t>4042 / 672 13 / 115</t>
  </si>
  <si>
    <t>4042 / 672 13 / 150</t>
  </si>
  <si>
    <t>4042 / 672 13 / 151</t>
  </si>
  <si>
    <t>4042 / 672 13 / 140</t>
  </si>
  <si>
    <t>4042 / 671 53 / 140</t>
  </si>
  <si>
    <t>4042 / 672 04 / 184 / 803 98</t>
  </si>
  <si>
    <t>4042 / 672 14 / 184 / 804 02</t>
  </si>
  <si>
    <t>4042 / 671 53 / 114 / 803 94</t>
  </si>
  <si>
    <t>4042 / 672 13 / 114 / 803 95</t>
  </si>
  <si>
    <t>4042 / 671 53 / 115 / 803 94</t>
  </si>
  <si>
    <t>4042 / 671 53 / 140 / 803 94</t>
  </si>
  <si>
    <t>4042 / 671 53 / 150 / 803 94</t>
  </si>
  <si>
    <t>4042 / 671 53 / 151 / 803 94</t>
  </si>
  <si>
    <t>4042 / 672 13 / 115 / 803 95</t>
  </si>
  <si>
    <t>4042 / 672 13 / 140 / 803 95</t>
  </si>
  <si>
    <t>4042 / 672 13 / 150 / 803 95</t>
  </si>
  <si>
    <t>4042 / 672 13 / 151 / 803 95</t>
  </si>
  <si>
    <t>671 58 / 171</t>
  </si>
  <si>
    <t>672 13 / 114</t>
  </si>
  <si>
    <t>671 53 / 114</t>
  </si>
  <si>
    <t xml:space="preserve">Zusammenführung zu den Haupthilfearten ( nur HzE ! )  : </t>
  </si>
  <si>
    <t>/</t>
  </si>
  <si>
    <t>a</t>
  </si>
  <si>
    <t>t</t>
  </si>
  <si>
    <t>s</t>
  </si>
  <si>
    <t xml:space="preserve">ambulante, soz.päd.Begleitung bei Ausbildungen sowie Ergänzungen zu andereren Maßnahmen ( z.B. Arbeitsamt ) </t>
  </si>
  <si>
    <t>Keine</t>
  </si>
  <si>
    <t xml:space="preserve">  Hilfe - Fallzahlen !</t>
  </si>
  <si>
    <t>Kapitel / Titel/ Unterkonto</t>
  </si>
  <si>
    <t xml:space="preserve">Monatsausgaben ) </t>
  </si>
  <si>
    <t>4042 / 672 13</t>
  </si>
  <si>
    <t>4042 / 672 14</t>
  </si>
  <si>
    <r>
      <t xml:space="preserve">Stationäre Hilfen zur Erziehung, </t>
    </r>
    <r>
      <rPr>
        <b/>
        <sz val="10"/>
        <rFont val="Arial"/>
        <family val="2"/>
      </rPr>
      <t>innerhalb Berlin</t>
    </r>
  </si>
  <si>
    <r>
      <t xml:space="preserve">Stationäre Hilfen zur Erziehung,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</si>
  <si>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innerhalb Berlin</t>
    </r>
  </si>
  <si>
    <r>
      <t xml:space="preserve">befristete Vollzeitpflege </t>
    </r>
    <r>
      <rPr>
        <b/>
        <sz val="10"/>
        <rFont val="Arial"/>
        <family val="2"/>
      </rPr>
      <t xml:space="preserve">innerhalb Berlin </t>
    </r>
  </si>
  <si>
    <r>
      <t>Krisenpflege</t>
    </r>
    <r>
      <rPr>
        <b/>
        <sz val="10"/>
        <rFont val="Arial"/>
        <family val="2"/>
      </rPr>
      <t xml:space="preserve"> innerhalb Berlin</t>
    </r>
  </si>
  <si>
    <r>
      <t>Beratung und Begleitung von Pflegeeltern</t>
    </r>
    <r>
      <rPr>
        <b/>
        <sz val="10"/>
        <rFont val="Arial"/>
        <family val="2"/>
      </rPr>
      <t xml:space="preserve"> in Berlin</t>
    </r>
  </si>
  <si>
    <r>
      <t>Altersvorsorge für Pflegepersonen</t>
    </r>
    <r>
      <rPr>
        <b/>
        <sz val="10"/>
        <rFont val="Arial"/>
        <family val="2"/>
      </rPr>
      <t xml:space="preserve"> in Berlin</t>
    </r>
  </si>
  <si>
    <r>
      <t xml:space="preserve">Unfallversicherung für Pflegepersonen </t>
    </r>
    <r>
      <rPr>
        <b/>
        <sz val="10"/>
        <rFont val="Arial"/>
        <family val="2"/>
      </rPr>
      <t>in Berlin</t>
    </r>
  </si>
  <si>
    <r>
      <t xml:space="preserve">Vollzeitpflege </t>
    </r>
    <r>
      <rPr>
        <b/>
        <sz val="10"/>
        <rFont val="Arial"/>
        <family val="2"/>
      </rPr>
      <t>außerhalb Berlin</t>
    </r>
  </si>
  <si>
    <r>
      <t xml:space="preserve">Vollzeitpflege mit erweitertem Förderbedarf </t>
    </r>
    <r>
      <rPr>
        <b/>
        <sz val="10"/>
        <rFont val="Arial"/>
        <family val="2"/>
      </rPr>
      <t xml:space="preserve"> außerhalb Berlin</t>
    </r>
  </si>
  <si>
    <r>
      <t xml:space="preserve">befristete Vollzeitpflege </t>
    </r>
    <r>
      <rPr>
        <b/>
        <sz val="10"/>
        <rFont val="Arial"/>
        <family val="2"/>
      </rPr>
      <t xml:space="preserve">außerhalb Berlin </t>
    </r>
  </si>
  <si>
    <r>
      <t xml:space="preserve">Krisenpflege </t>
    </r>
    <r>
      <rPr>
        <b/>
        <sz val="10"/>
        <rFont val="Arial"/>
        <family val="2"/>
      </rPr>
      <t>außerhalb Berlin</t>
    </r>
  </si>
  <si>
    <r>
      <t xml:space="preserve">Beratung und Begleitung von Pflegeeltern </t>
    </r>
    <r>
      <rPr>
        <b/>
        <sz val="10"/>
        <rFont val="Arial"/>
        <family val="2"/>
      </rPr>
      <t>außerhalb Berlin</t>
    </r>
  </si>
  <si>
    <r>
      <t xml:space="preserve">Altersvorsorge für Pflegepersonen </t>
    </r>
    <r>
      <rPr>
        <b/>
        <sz val="10"/>
        <rFont val="Arial"/>
        <family val="2"/>
      </rPr>
      <t>außerhalb Berlin</t>
    </r>
  </si>
  <si>
    <r>
      <t xml:space="preserve">Unfallversicherung für Pflegepersonen </t>
    </r>
    <r>
      <rPr>
        <b/>
        <sz val="10"/>
        <rFont val="Arial"/>
        <family val="2"/>
      </rPr>
      <t>außerhalb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</si>
  <si>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in Berlin</t>
    </r>
  </si>
  <si>
    <r>
      <t>I</t>
    </r>
    <r>
      <rPr>
        <sz val="10"/>
        <rFont val="Arial"/>
        <family val="0"/>
      </rPr>
      <t xml:space="preserve">ntensive </t>
    </r>
    <r>
      <rPr>
        <b/>
        <sz val="11"/>
        <rFont val="Arial"/>
        <family val="2"/>
      </rPr>
      <t>s</t>
    </r>
    <r>
      <rPr>
        <sz val="10"/>
        <rFont val="Arial"/>
        <family val="0"/>
      </rPr>
      <t>oz.päd.</t>
    </r>
    <r>
      <rPr>
        <b/>
        <sz val="11"/>
        <rFont val="Arial"/>
        <family val="2"/>
      </rPr>
      <t>E</t>
    </r>
    <r>
      <rPr>
        <sz val="10"/>
        <rFont val="Arial"/>
        <family val="0"/>
      </rPr>
      <t xml:space="preserve">inzelbetreuung (stationär) </t>
    </r>
    <r>
      <rPr>
        <b/>
        <sz val="10"/>
        <rFont val="Arial"/>
        <family val="2"/>
      </rPr>
      <t>außerhalb Berlin</t>
    </r>
  </si>
  <si>
    <r>
      <t xml:space="preserve">stationäre Eingliederungshilfen f. seelisch Behinderte 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</t>
    </r>
  </si>
  <si>
    <r>
      <t>stationäre Eingliederungshilfen f. seelisch Beh.</t>
    </r>
    <r>
      <rPr>
        <b/>
        <sz val="10"/>
        <rFont val="Arial"/>
        <family val="2"/>
      </rPr>
      <t>außerhalb Berlin</t>
    </r>
    <r>
      <rPr>
        <sz val="10"/>
        <rFont val="Arial"/>
        <family val="0"/>
      </rPr>
      <t xml:space="preserve"> </t>
    </r>
  </si>
  <si>
    <r>
      <t xml:space="preserve">Vollzeitpflege für seelisch Behinderte </t>
    </r>
    <r>
      <rPr>
        <b/>
        <sz val="10"/>
        <rFont val="Arial"/>
        <family val="2"/>
      </rPr>
      <t>in Berlin</t>
    </r>
  </si>
  <si>
    <r>
      <t>Beratung u. Begleitung von Pflegeeltern</t>
    </r>
    <r>
      <rPr>
        <b/>
        <sz val="10"/>
        <rFont val="Arial"/>
        <family val="2"/>
      </rPr>
      <t xml:space="preserve"> in Berlin</t>
    </r>
  </si>
  <si>
    <r>
      <t>Unfallversicherung für Pflegepersonen</t>
    </r>
    <r>
      <rPr>
        <b/>
        <sz val="10"/>
        <rFont val="Arial"/>
        <family val="2"/>
      </rPr>
      <t xml:space="preserve"> in Berlin</t>
    </r>
  </si>
  <si>
    <r>
      <t xml:space="preserve">Vollzeitpflege für seelisch Behinderte </t>
    </r>
    <r>
      <rPr>
        <b/>
        <sz val="10"/>
        <rFont val="Arial"/>
        <family val="2"/>
      </rPr>
      <t>außerhalb Berlin</t>
    </r>
  </si>
  <si>
    <r>
      <t xml:space="preserve">Beratung u. Begleitung von Pflegeeltern </t>
    </r>
    <r>
      <rPr>
        <b/>
        <sz val="10"/>
        <rFont val="Arial"/>
        <family val="2"/>
      </rPr>
      <t>außerhalb Berlin</t>
    </r>
  </si>
  <si>
    <r>
      <t>Altersvorsorge für Pflegepersonen</t>
    </r>
    <r>
      <rPr>
        <b/>
        <sz val="10"/>
        <rFont val="Arial"/>
        <family val="2"/>
      </rPr>
      <t xml:space="preserve"> außerhalb Berlin</t>
    </r>
  </si>
  <si>
    <r>
      <t xml:space="preserve">Krisenpflege </t>
    </r>
    <r>
      <rPr>
        <b/>
        <sz val="10"/>
        <rFont val="Arial"/>
        <family val="2"/>
      </rPr>
      <t>in und außerhalb Berlin</t>
    </r>
  </si>
  <si>
    <r>
      <t xml:space="preserve">Stationäre Hilfen zur Erziehung </t>
    </r>
    <r>
      <rPr>
        <b/>
        <sz val="10"/>
        <rFont val="Arial"/>
        <family val="2"/>
      </rPr>
      <t>innerhalb Berlin</t>
    </r>
  </si>
  <si>
    <r>
      <t xml:space="preserve">Stationäre Hilfen zur Erziehung </t>
    </r>
    <r>
      <rPr>
        <b/>
        <sz val="10"/>
        <rFont val="Arial"/>
        <family val="2"/>
      </rPr>
      <t>außerhalb Berlin</t>
    </r>
  </si>
  <si>
    <t xml:space="preserve">Div. Ausbildungen, Berufsvorbereitungen-und Orientierungen </t>
  </si>
  <si>
    <t>Begleiteter Umgang</t>
  </si>
  <si>
    <t>Wohnform Mutter/Vater und Kind</t>
  </si>
  <si>
    <t xml:space="preserve">Hilfen in Notsituationen </t>
  </si>
  <si>
    <t>Vollzeitpflegen</t>
  </si>
  <si>
    <t>Inobhutnahmen</t>
  </si>
  <si>
    <t>soz.päd.Familienhilfen</t>
  </si>
  <si>
    <t>Eingliederungshilfen in Berlin</t>
  </si>
  <si>
    <t>Tagesgruppe</t>
  </si>
  <si>
    <t>ambulante Therapien</t>
  </si>
  <si>
    <t>35 a</t>
  </si>
  <si>
    <t xml:space="preserve">Erziehungsberatungen </t>
  </si>
  <si>
    <t>Krankenhilfe</t>
  </si>
  <si>
    <t>intensive, ambulante Therapien</t>
  </si>
  <si>
    <t>soziale Gruppenarbeit</t>
  </si>
  <si>
    <t>Einsatz von Erziehungsbeiständen</t>
  </si>
  <si>
    <t>stationäre Hifen in Berlin</t>
  </si>
  <si>
    <t>stationäre Hifen iaußerhalb Berlin</t>
  </si>
  <si>
    <t>Eingliederungshilfen außerhalb Berlin</t>
  </si>
  <si>
    <t xml:space="preserve">ambulante, teilstationäre und stationäre Hilfen </t>
  </si>
  <si>
    <t xml:space="preserve">18 (3) </t>
  </si>
  <si>
    <t>Gesamt -</t>
  </si>
  <si>
    <t>KLR</t>
  </si>
  <si>
    <t>Fallzahlen aus ProJug - Fachverfahren</t>
  </si>
  <si>
    <t xml:space="preserve">Pro Jug - </t>
  </si>
  <si>
    <t xml:space="preserve"> Datenbank</t>
  </si>
  <si>
    <t xml:space="preserve">KLR - </t>
  </si>
  <si>
    <t>ProJug / KLR</t>
  </si>
  <si>
    <t>Mengen</t>
  </si>
  <si>
    <t xml:space="preserve">                                                     Stand ProJug Daten</t>
  </si>
  <si>
    <t>&lt;== Stand der ProJug Daten</t>
  </si>
  <si>
    <t>stationäre Hifen außerhalb Berlin</t>
  </si>
  <si>
    <t>803 88</t>
  </si>
  <si>
    <t>V - Jugendberufshilfen</t>
  </si>
  <si>
    <t>Jugendberufshilfen</t>
  </si>
  <si>
    <t>sozialpädagogische Wohnform bei Ausbildung</t>
  </si>
  <si>
    <t>672 04 / 183</t>
  </si>
  <si>
    <t>672 14 / 183</t>
  </si>
  <si>
    <t>entspricht Prozent vom Jahres - Soll 2012 :</t>
  </si>
  <si>
    <t>entspricht Prozent vom bisherigen Gesamt -  IST 2012:</t>
  </si>
  <si>
    <t>für 2012:</t>
  </si>
  <si>
    <t>4042 / 672 05 / 123 / 801 59</t>
  </si>
  <si>
    <t>4042 / 672 04 / 180 / 803 97</t>
  </si>
  <si>
    <t xml:space="preserve">Zusammenführung zu den Haupthilfearten ( nur HzE )  : </t>
  </si>
  <si>
    <t>4042 / 672 04 / 180</t>
  </si>
  <si>
    <t>&lt;== Stand der Mengenstatistik-Daten ( Änderungen )</t>
  </si>
  <si>
    <t>§ 18 Abs. 3</t>
  </si>
  <si>
    <t>Leben(s)zeit g.Hilfe-u.Förderg</t>
  </si>
  <si>
    <t>Gemeinsame Wohnformen für Mütter/Väter und Kinder (Gruppenangebote)</t>
  </si>
  <si>
    <t>EJF gAG</t>
  </si>
  <si>
    <t>Betreuung und Versorgung in Notsituationen</t>
  </si>
  <si>
    <t>Chikezie</t>
  </si>
  <si>
    <t>§ 264 / SGB V</t>
  </si>
  <si>
    <t>Krankenkasse</t>
  </si>
  <si>
    <t>§ 27</t>
  </si>
  <si>
    <t>ambulante Familientherapie</t>
  </si>
  <si>
    <t>Sozialarbeit &amp; Segeln</t>
  </si>
  <si>
    <t xml:space="preserve">§ 27 Abs. 3 </t>
  </si>
  <si>
    <t>Kunsttherap. Praxis Weber</t>
  </si>
  <si>
    <t>Küster</t>
  </si>
  <si>
    <t>Pschotherap. Praxis Kühnen</t>
  </si>
  <si>
    <t>Psych. Praxis Beißer</t>
  </si>
  <si>
    <t>S.M.I.L.E e.V</t>
  </si>
  <si>
    <t>Autismus Deutschland Berlin e.V.</t>
  </si>
  <si>
    <t>Contact gGmbH</t>
  </si>
  <si>
    <t>FAB e.V.</t>
  </si>
  <si>
    <t>Erziehungsbeistand / Betreuungshelfer</t>
  </si>
  <si>
    <t>Famos e.V. Berlin</t>
  </si>
  <si>
    <t>Auxilium Berlin GbR</t>
  </si>
  <si>
    <t>Navitas gGmbH</t>
  </si>
  <si>
    <t>Sozial - Therapeutisches Institut</t>
  </si>
  <si>
    <t>Sozialp. Praxis Langer gGmbH</t>
  </si>
  <si>
    <t>Wadzeck - Stiftung</t>
  </si>
  <si>
    <t>Diakonieverbund Schweicheln e.V</t>
  </si>
  <si>
    <t>DRK-Kliniken Berlin</t>
  </si>
  <si>
    <t>Krisenpflege - innerhalb Berlin</t>
  </si>
  <si>
    <t>Pflegeeltern</t>
  </si>
  <si>
    <t>Vollzeitpflege - außerhalb Berlin</t>
  </si>
  <si>
    <t>Vollzeitpflege - innerhalb Berlin</t>
  </si>
  <si>
    <t>Vollzeitpflege mit erweitertem Förderbedarf - innerhalb Berlin</t>
  </si>
  <si>
    <t>Familienanaloge (Gruppen-) Angebote - innerhalb Berlin</t>
  </si>
  <si>
    <t>Kinderhaus Berlin Mitte e.V.</t>
  </si>
  <si>
    <t>Gruppenangebote Heim - außerhalb Berlin</t>
  </si>
  <si>
    <t>Das Rauhe Haus</t>
  </si>
  <si>
    <t>Gruppenangebote Heim - innerhalb Berlin</t>
  </si>
  <si>
    <t>Haus Conradshöhe</t>
  </si>
  <si>
    <t>Kinder lernen leben gGmbH</t>
  </si>
  <si>
    <t>Königin-Luise-Stiftung</t>
  </si>
  <si>
    <t>Paul Gerhardt Werk</t>
  </si>
  <si>
    <t>Sancta Maria</t>
  </si>
  <si>
    <t>Gruppenangebote Wohngemeinschaft - innerhalb Berlin</t>
  </si>
  <si>
    <t>Evin e.V.</t>
  </si>
  <si>
    <t>Gruppenangebote Wohngemeinschaft -außerhalb Berlin</t>
  </si>
  <si>
    <t>Landkreis Teltow-Fläming</t>
  </si>
  <si>
    <t>Individualangebote - innerhalb Berlin</t>
  </si>
  <si>
    <t>abw gGmbH</t>
  </si>
  <si>
    <t>Intensive Sozialpädagogische Einzelbetreuung - ambulant</t>
  </si>
  <si>
    <t>§ 35 a</t>
  </si>
  <si>
    <t>Czmok</t>
  </si>
  <si>
    <t>Frau sucht Zukunft</t>
  </si>
  <si>
    <t>Legasthenie-Zentrum Schöneberg</t>
  </si>
  <si>
    <t>Okon</t>
  </si>
  <si>
    <t>Römer</t>
  </si>
  <si>
    <t>Integrative Lerntherapie</t>
  </si>
  <si>
    <t>Duden Institut für Lerntherapie</t>
  </si>
  <si>
    <t>FILL-GbR</t>
  </si>
  <si>
    <t>Förderinstitut Lernenlernen GbR</t>
  </si>
  <si>
    <t>ZFB GbR - FU Berlin</t>
  </si>
  <si>
    <t>sonstige ambulante Hilfen</t>
  </si>
  <si>
    <t>Berthold-Otto-Schule</t>
  </si>
  <si>
    <t>§ 42</t>
  </si>
  <si>
    <t>Krisenpflege</t>
  </si>
  <si>
    <t>Unterbr. infolge der Inobhutnahme/sozialpäd. Krisenintervention</t>
  </si>
  <si>
    <t>§ 13 Abs. 2</t>
  </si>
  <si>
    <t>Ausbildung</t>
  </si>
  <si>
    <t>Full Haus e.V.</t>
  </si>
  <si>
    <t>Wohnwerkstatt e:V.</t>
  </si>
  <si>
    <t xml:space="preserve">Berufsvorbereitung/ -Orientierung </t>
  </si>
  <si>
    <t>Gem. Gesellschaft für berufsbildende Maßnahmen</t>
  </si>
  <si>
    <t>starke familie e.V.</t>
  </si>
  <si>
    <t>Diakonie Jugend- &amp; Familienhilfe Simeon gGmbH</t>
  </si>
  <si>
    <t>Gemeinsame Wohnformen für Mütter/Väter und Kinder (Individualangebote)</t>
  </si>
  <si>
    <t>Leben Lernen e. V.</t>
  </si>
  <si>
    <t>Leinfelder</t>
  </si>
  <si>
    <t>Nachbarschaftsheim Schöneberg</t>
  </si>
  <si>
    <t>BIF</t>
  </si>
  <si>
    <t>Praxisgemeinschaft A.m.s.e.l.</t>
  </si>
  <si>
    <t>ambulante Hilfe zur Erziehung</t>
  </si>
  <si>
    <t xml:space="preserve">Independent Living </t>
  </si>
  <si>
    <t>teilstationäre Hilfen zur Erziehung</t>
  </si>
  <si>
    <t>Schultz-Hencke-Haus Berlin</t>
  </si>
  <si>
    <t>Dipl. Psych. Gröhe</t>
  </si>
  <si>
    <t>Erdmuthe Koppe</t>
  </si>
  <si>
    <t>Friderichs</t>
  </si>
  <si>
    <t>Petz e.V.</t>
  </si>
  <si>
    <t>Überleben</t>
  </si>
  <si>
    <t>Weber</t>
  </si>
  <si>
    <t>DICK &amp; DÜNN e.V.</t>
  </si>
  <si>
    <t>Gesab, Rainer Ziesche</t>
  </si>
  <si>
    <t>Ges.f.amb.Betreuung gGmbH</t>
  </si>
  <si>
    <t>Lernwerk GmbH</t>
  </si>
  <si>
    <t>Der Steg gGmbH</t>
  </si>
  <si>
    <t>Lebenshilfe gGmbH</t>
  </si>
  <si>
    <t>LebensWelt gGmbH</t>
  </si>
  <si>
    <t>Sterntal e.V.</t>
  </si>
  <si>
    <t>Diak. Werk Tempelhof-Schöneberg</t>
  </si>
  <si>
    <t>Tannenhof Berlin Brandenburg e.V.</t>
  </si>
  <si>
    <t>befristete Vollzeitpflege - außerhalb Berlin</t>
  </si>
  <si>
    <t>Vollzeitpflege mit erweitertem Förderbedarf - außerhalb Berlin</t>
  </si>
  <si>
    <t>Familienanaloge (Gruppen-) Angebote - außerhalb Berlin</t>
  </si>
  <si>
    <t>Er. Ste. Trägergesellschaft</t>
  </si>
  <si>
    <t>Diakonie Erzieherische Hilfen</t>
  </si>
  <si>
    <t>SONA gGmbH</t>
  </si>
  <si>
    <t>Brügger Hof GbR</t>
  </si>
  <si>
    <t>CJD Elze</t>
  </si>
  <si>
    <t>Ev. Johannesstift gGmbH</t>
  </si>
  <si>
    <t>Freie Standtrandschulen Berlin</t>
  </si>
  <si>
    <t>Jugendhilfe Rheinland</t>
  </si>
  <si>
    <t>par-ce-val Jugendhilfe Branden</t>
  </si>
  <si>
    <t>Theresienheim</t>
  </si>
  <si>
    <t>Trollkohnskoppel</t>
  </si>
  <si>
    <t>Wiese GmbH</t>
  </si>
  <si>
    <t>AHB Berlin-Süd gGmbH</t>
  </si>
  <si>
    <t>Jugendhaus Friedrichshain e.V.</t>
  </si>
  <si>
    <t>Neuhland e. V.</t>
  </si>
  <si>
    <t>VJB Zehlendorf e.V.</t>
  </si>
  <si>
    <t>ALEP e.V.</t>
  </si>
  <si>
    <t>DiakonieWerk Neukölln</t>
  </si>
  <si>
    <t>FSD-Stiftung</t>
  </si>
  <si>
    <t>Heilpäd. Wohngruppe Penkefitz</t>
  </si>
  <si>
    <t>Individualangebote - außerhalb Berlin</t>
  </si>
  <si>
    <t>STEP gGmbH</t>
  </si>
  <si>
    <t>Mariaschutz</t>
  </si>
  <si>
    <t>NHW e.V.</t>
  </si>
  <si>
    <t>Brinkmöller</t>
  </si>
  <si>
    <t>Gäbler</t>
  </si>
  <si>
    <t>Hoferichter</t>
  </si>
  <si>
    <t>Oko Institut H.Hofmann</t>
  </si>
  <si>
    <t>Zentrum zur Therapie der Rechenschwäche</t>
  </si>
  <si>
    <t>Autis.mobi</t>
  </si>
  <si>
    <t>Caroline-von-Heydebrand-Schule</t>
  </si>
  <si>
    <t>ISS gGmbH</t>
  </si>
  <si>
    <t>Phorms Berlin gGmbH</t>
  </si>
  <si>
    <t>Tandem SH</t>
  </si>
  <si>
    <t>Waldschule Gerdes</t>
  </si>
  <si>
    <t>stationäre Eingliederungshilfe - außerhalb Berlin</t>
  </si>
  <si>
    <t>Gemeinnützige Kinder-und Jugen</t>
  </si>
  <si>
    <t>Par-ce-val</t>
  </si>
  <si>
    <t>stationäre Eingliederungshilfe - innerhalb Berlin</t>
  </si>
  <si>
    <t>Heilp.Kinder-u.Jugendheim</t>
  </si>
  <si>
    <t>Wuhletal Psychosoz. Zentrum gGmbH</t>
  </si>
  <si>
    <t>?</t>
  </si>
  <si>
    <t>Arbeits- und Kulturzentrum e.V</t>
  </si>
  <si>
    <t>Caritasverband Berlin e.V.</t>
  </si>
  <si>
    <t>Knobellotte e.V.</t>
  </si>
  <si>
    <t>VbU-Verein für betreuten Umgang</t>
  </si>
  <si>
    <t>Zephir e.V.</t>
  </si>
  <si>
    <t>ASB gGmbH</t>
  </si>
  <si>
    <t>Zwischenstation e.V.</t>
  </si>
  <si>
    <t>Joao</t>
  </si>
  <si>
    <t>Neugebauer</t>
  </si>
  <si>
    <t>Notmütterdienst e.V.</t>
  </si>
  <si>
    <t>Stobbe</t>
  </si>
  <si>
    <t>Familienforum Havelhöhe gGmbH</t>
  </si>
  <si>
    <t>Therapieladen e.V.</t>
  </si>
  <si>
    <t>Dr. Neale Therapeutengemeinschaft</t>
  </si>
  <si>
    <t>Familienpsychol.Praxis Goll</t>
  </si>
  <si>
    <t>Koppe</t>
  </si>
  <si>
    <t>Kunsttherap.Praxis Moritz</t>
  </si>
  <si>
    <t>Meyer</t>
  </si>
  <si>
    <t>Pferdeprojekt e.V.</t>
  </si>
  <si>
    <t>Psychol. Praxis U. Maischein</t>
  </si>
  <si>
    <t>Psycholog. Praxis Purschke</t>
  </si>
  <si>
    <t>Familie e.V.</t>
  </si>
  <si>
    <t>Zusammenwirken im Famkonflikt</t>
  </si>
  <si>
    <t>AIEH GbR</t>
  </si>
  <si>
    <t>Amsoc e. V.</t>
  </si>
  <si>
    <t>Family Fit</t>
  </si>
  <si>
    <t>H.U.G.O. e.V.</t>
  </si>
  <si>
    <t>Jugendhilfe Fichtenhain</t>
  </si>
  <si>
    <t>Jugendhilfenetzwerk Nord-Ost</t>
  </si>
  <si>
    <t>Jugendwohnen im Kiez</t>
  </si>
  <si>
    <t>Kreiskasse Lüchow-Dannenberg</t>
  </si>
  <si>
    <t>Notdienst Berlin e.V.</t>
  </si>
  <si>
    <t>Gesellschaft für Sport und Jug</t>
  </si>
  <si>
    <t>Jakus gGmbH</t>
  </si>
  <si>
    <t>Tabea e. V.</t>
  </si>
  <si>
    <t>unerhört e. V.</t>
  </si>
  <si>
    <t>DASI Berlin gGmbH</t>
  </si>
  <si>
    <t>Ev. Luisenstift</t>
  </si>
  <si>
    <t>Pro Fam gGmbH</t>
  </si>
  <si>
    <t>Aparte Gruppe</t>
  </si>
  <si>
    <t>AWO Betreuungsdienste gGmbH</t>
  </si>
  <si>
    <t>CJD Göddenstedt</t>
  </si>
  <si>
    <t>CJD Versmold</t>
  </si>
  <si>
    <t>DRK KV Märkisch-Oder-Spree e.</t>
  </si>
  <si>
    <t>Marold</t>
  </si>
  <si>
    <t>Parceval</t>
  </si>
  <si>
    <t>SOS-Kinderdorf</t>
  </si>
  <si>
    <t>Waisenstift Varel</t>
  </si>
  <si>
    <t>Sozialdienst katholischer Frauen</t>
  </si>
  <si>
    <t>urban-social g GmbH</t>
  </si>
  <si>
    <t>WeGe ins Leben e.V.</t>
  </si>
  <si>
    <t>ADV gGmbH</t>
  </si>
  <si>
    <t>Ev. Klubheim f. Berufstätige e.V.</t>
  </si>
  <si>
    <t>INDI gGmbH</t>
  </si>
  <si>
    <t>Paul Gerhard Werk</t>
  </si>
  <si>
    <t>Gröhe</t>
  </si>
  <si>
    <t>Haupt</t>
  </si>
  <si>
    <t>Juchmann</t>
  </si>
  <si>
    <t>Marion Ulbrich</t>
  </si>
  <si>
    <t>Ron Coon ACC Praxis</t>
  </si>
  <si>
    <t>Hansen</t>
  </si>
  <si>
    <t>Institut für Rechenschwäche</t>
  </si>
  <si>
    <t>ZTR-Zentrum Therapie</t>
  </si>
  <si>
    <t>Stiftung f. Christl.-Soziale Dienste</t>
  </si>
  <si>
    <t>Wohngem. Heidehort GmbH</t>
  </si>
  <si>
    <t>Karuna e. V.</t>
  </si>
  <si>
    <t>teilstationäre Eingliederungshilfe</t>
  </si>
  <si>
    <t>Pfefferwerk</t>
  </si>
  <si>
    <t>Wildwasser e.V.</t>
  </si>
  <si>
    <t>Findling e.V.</t>
  </si>
  <si>
    <t>Weg der Mitte</t>
  </si>
  <si>
    <t>Thiel</t>
  </si>
  <si>
    <t>ASB Havelland GmbH</t>
  </si>
  <si>
    <t>Lotse e.V.</t>
  </si>
  <si>
    <t>Unerhört e. V.</t>
  </si>
  <si>
    <t>Unerhört e.V.</t>
  </si>
  <si>
    <t>Weltbürger e.V.</t>
  </si>
  <si>
    <t>befristete Vollzeitpflege - innerhalb Berlin</t>
  </si>
  <si>
    <t>VITERA</t>
  </si>
  <si>
    <t>Ev. Kinderheim Sonnenhof</t>
  </si>
  <si>
    <t>Kinderhaus Arenholz</t>
  </si>
  <si>
    <t>Kinderhaus zur Mühle</t>
  </si>
  <si>
    <t>Lebensgem. Nordland gGmbH</t>
  </si>
  <si>
    <t>Caroline-von-Heydebrand-Heim e.V.</t>
  </si>
  <si>
    <t>Brandenburg-Kühne</t>
  </si>
  <si>
    <t>Paul-Gerhardt-Werk</t>
  </si>
  <si>
    <t>Intensive sozialpäd. Einzelbetreuung Individualangebot - außerh. Bln.</t>
  </si>
  <si>
    <t>Pro Prognos Bonn e.V.</t>
  </si>
  <si>
    <t>IBEF e.V.</t>
  </si>
  <si>
    <t>stationäre Intensive sozialpädagogische Einzelbetr. -innerhalb Berlin</t>
  </si>
  <si>
    <t>Mönkediek</t>
  </si>
  <si>
    <t>Psychoth. Praxis Brenner</t>
  </si>
  <si>
    <t>von Rosen</t>
  </si>
  <si>
    <t>Institut für Rechentherapie</t>
  </si>
  <si>
    <t>Raudat/Leitz</t>
  </si>
  <si>
    <t>St. Hildegard</t>
  </si>
  <si>
    <t>Mansfeld-Löbbecke-Stiftung</t>
  </si>
  <si>
    <t>Verein für Jugendfürsorge und Jugendpflege e.V.</t>
  </si>
  <si>
    <t>PROWO e.V</t>
  </si>
  <si>
    <t>ajb GmbH</t>
  </si>
  <si>
    <t>Trialog e. V.</t>
  </si>
  <si>
    <t>Dyade - prenzlkomm gGmbH</t>
  </si>
  <si>
    <t>Rienzner</t>
  </si>
  <si>
    <t>stationäre Hilfen zur Erziehung - innerhalb Berlin</t>
  </si>
  <si>
    <t>Ursula Rauch</t>
  </si>
  <si>
    <t>Sozialpäd. Jugendwohnen</t>
  </si>
  <si>
    <t>Kompaxx e.V.</t>
  </si>
  <si>
    <t>Rill</t>
  </si>
  <si>
    <t>Albert-Schweitzer-Kinderdorf Berlin</t>
  </si>
  <si>
    <t>GFB</t>
  </si>
  <si>
    <t>Soz. Päd. Schüler- u. Lehrl. Zentrum</t>
  </si>
  <si>
    <t>Soziale Projekte e. V.</t>
  </si>
  <si>
    <t>Diakonie Jugend- &amp; Familienhil</t>
  </si>
  <si>
    <t>Kinderzentrum Mariaschutz</t>
  </si>
  <si>
    <t>Die Kopfpiloten</t>
  </si>
  <si>
    <t>Domino</t>
  </si>
  <si>
    <t>Jugendwohnen Wrangelstr.</t>
  </si>
  <si>
    <t>Jugendhilfezentrum Haus Conrad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</si>
</sst>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b/>
      <u val="single"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  <font>
      <sz val="7"/>
      <name val="Arial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.25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4" xfId="0" applyFont="1" applyFill="1" applyBorder="1" applyAlignment="1">
      <alignment horizontal="left"/>
    </xf>
    <xf numFmtId="0" fontId="0" fillId="2" borderId="5" xfId="0" applyFill="1" applyBorder="1" applyAlignment="1">
      <alignment/>
    </xf>
    <xf numFmtId="14" fontId="1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8" borderId="8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9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10" borderId="3" xfId="0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1" fillId="0" borderId="0" xfId="0" applyFont="1" applyAlignment="1">
      <alignment horizontal="center"/>
    </xf>
    <xf numFmtId="14" fontId="2" fillId="2" borderId="13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4" fontId="0" fillId="2" borderId="12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10" borderId="1" xfId="0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0" fillId="11" borderId="1" xfId="0" applyFill="1" applyBorder="1" applyAlignment="1">
      <alignment/>
    </xf>
    <xf numFmtId="0" fontId="9" fillId="11" borderId="1" xfId="0" applyFont="1" applyFill="1" applyBorder="1" applyAlignment="1">
      <alignment horizontal="center"/>
    </xf>
    <xf numFmtId="0" fontId="0" fillId="11" borderId="1" xfId="0" applyFont="1" applyFill="1" applyBorder="1" applyAlignment="1">
      <alignment horizontal="center"/>
    </xf>
    <xf numFmtId="0" fontId="1" fillId="11" borderId="2" xfId="0" applyFont="1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9" fillId="11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Border="1" applyAlignment="1">
      <alignment/>
    </xf>
    <xf numFmtId="0" fontId="2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2" fillId="5" borderId="25" xfId="0" applyFont="1" applyFill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5" fillId="5" borderId="12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2" fillId="0" borderId="19" xfId="0" applyFont="1" applyBorder="1" applyAlignment="1">
      <alignment/>
    </xf>
    <xf numFmtId="0" fontId="0" fillId="10" borderId="12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0" fillId="10" borderId="14" xfId="0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9" xfId="0" applyBorder="1" applyAlignment="1">
      <alignment/>
    </xf>
    <xf numFmtId="0" fontId="0" fillId="11" borderId="11" xfId="0" applyFill="1" applyBorder="1" applyAlignment="1">
      <alignment/>
    </xf>
    <xf numFmtId="0" fontId="2" fillId="4" borderId="8" xfId="0" applyFont="1" applyFill="1" applyBorder="1" applyAlignment="1">
      <alignment horizontal="center"/>
    </xf>
    <xf numFmtId="0" fontId="2" fillId="5" borderId="27" xfId="0" applyFont="1" applyFill="1" applyBorder="1" applyAlignment="1">
      <alignment/>
    </xf>
    <xf numFmtId="0" fontId="2" fillId="6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0" xfId="0" applyFont="1" applyBorder="1" applyAlignment="1">
      <alignment horizontal="right"/>
    </xf>
    <xf numFmtId="0" fontId="2" fillId="0" borderId="31" xfId="0" applyFont="1" applyBorder="1" applyAlignment="1">
      <alignment horizontal="center"/>
    </xf>
    <xf numFmtId="4" fontId="1" fillId="0" borderId="23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center"/>
    </xf>
    <xf numFmtId="0" fontId="0" fillId="0" borderId="31" xfId="0" applyBorder="1" applyAlignment="1">
      <alignment/>
    </xf>
    <xf numFmtId="0" fontId="10" fillId="0" borderId="9" xfId="0" applyFon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0" fontId="0" fillId="3" borderId="33" xfId="0" applyFill="1" applyBorder="1" applyAlignment="1">
      <alignment horizontal="center"/>
    </xf>
    <xf numFmtId="4" fontId="0" fillId="3" borderId="20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right"/>
    </xf>
    <xf numFmtId="4" fontId="0" fillId="11" borderId="1" xfId="0" applyNumberFormat="1" applyFill="1" applyBorder="1" applyAlignment="1">
      <alignment horizontal="center"/>
    </xf>
    <xf numFmtId="4" fontId="0" fillId="11" borderId="1" xfId="0" applyNumberFormat="1" applyFill="1" applyBorder="1" applyAlignment="1">
      <alignment/>
    </xf>
    <xf numFmtId="4" fontId="1" fillId="11" borderId="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4" fontId="0" fillId="11" borderId="14" xfId="0" applyNumberFormat="1" applyFill="1" applyBorder="1" applyAlignment="1">
      <alignment horizontal="right"/>
    </xf>
    <xf numFmtId="4" fontId="0" fillId="11" borderId="21" xfId="0" applyNumberFormat="1" applyFill="1" applyBorder="1" applyAlignment="1">
      <alignment horizontal="right"/>
    </xf>
    <xf numFmtId="0" fontId="2" fillId="0" borderId="19" xfId="0" applyFont="1" applyBorder="1" applyAlignment="1" quotePrefix="1">
      <alignment horizontal="center"/>
    </xf>
    <xf numFmtId="0" fontId="1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/>
    </xf>
    <xf numFmtId="0" fontId="0" fillId="11" borderId="10" xfId="0" applyFill="1" applyBorder="1" applyAlignment="1">
      <alignment horizontal="center"/>
    </xf>
    <xf numFmtId="4" fontId="9" fillId="11" borderId="10" xfId="0" applyNumberFormat="1" applyFont="1" applyFill="1" applyBorder="1" applyAlignment="1">
      <alignment horizontal="center"/>
    </xf>
    <xf numFmtId="4" fontId="0" fillId="11" borderId="20" xfId="0" applyNumberFormat="1" applyFill="1" applyBorder="1" applyAlignment="1">
      <alignment horizontal="center"/>
    </xf>
    <xf numFmtId="4" fontId="0" fillId="11" borderId="21" xfId="0" applyNumberFormat="1" applyFill="1" applyBorder="1" applyAlignment="1">
      <alignment horizontal="center"/>
    </xf>
    <xf numFmtId="4" fontId="9" fillId="11" borderId="21" xfId="0" applyNumberFormat="1" applyFont="1" applyFill="1" applyBorder="1" applyAlignment="1">
      <alignment horizontal="center"/>
    </xf>
    <xf numFmtId="0" fontId="2" fillId="4" borderId="34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2" fillId="4" borderId="36" xfId="0" applyFont="1" applyFill="1" applyBorder="1" applyAlignment="1">
      <alignment horizontal="center"/>
    </xf>
    <xf numFmtId="0" fontId="0" fillId="4" borderId="37" xfId="0" applyFill="1" applyBorder="1" applyAlignment="1">
      <alignment/>
    </xf>
    <xf numFmtId="0" fontId="1" fillId="5" borderId="25" xfId="0" applyFont="1" applyFill="1" applyBorder="1" applyAlignment="1">
      <alignment horizontal="center"/>
    </xf>
    <xf numFmtId="0" fontId="2" fillId="4" borderId="38" xfId="0" applyFont="1" applyFill="1" applyBorder="1" applyAlignment="1">
      <alignment horizontal="center"/>
    </xf>
    <xf numFmtId="0" fontId="0" fillId="2" borderId="39" xfId="0" applyFill="1" applyBorder="1" applyAlignment="1">
      <alignment/>
    </xf>
    <xf numFmtId="0" fontId="0" fillId="2" borderId="40" xfId="0" applyFill="1" applyBorder="1" applyAlignment="1">
      <alignment/>
    </xf>
    <xf numFmtId="0" fontId="2" fillId="4" borderId="41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4" fontId="2" fillId="0" borderId="0" xfId="0" applyNumberFormat="1" applyFont="1" applyAlignment="1">
      <alignment horizontal="center"/>
    </xf>
    <xf numFmtId="4" fontId="0" fillId="12" borderId="1" xfId="0" applyNumberFormat="1" applyFill="1" applyBorder="1" applyAlignment="1">
      <alignment/>
    </xf>
    <xf numFmtId="0" fontId="0" fillId="0" borderId="4" xfId="0" applyNumberFormat="1" applyFont="1" applyFill="1" applyBorder="1" applyAlignment="1">
      <alignment horizontal="left"/>
    </xf>
    <xf numFmtId="0" fontId="0" fillId="12" borderId="1" xfId="0" applyFill="1" applyBorder="1" applyAlignment="1">
      <alignment/>
    </xf>
    <xf numFmtId="4" fontId="2" fillId="12" borderId="1" xfId="0" applyNumberFormat="1" applyFont="1" applyFill="1" applyBorder="1" applyAlignment="1">
      <alignment/>
    </xf>
    <xf numFmtId="10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10" fontId="0" fillId="0" borderId="0" xfId="0" applyNumberFormat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horizontal="center"/>
    </xf>
    <xf numFmtId="0" fontId="8" fillId="0" borderId="0" xfId="0" applyFont="1" applyBorder="1" applyAlignment="1">
      <alignment horizontal="center"/>
    </xf>
    <xf numFmtId="0" fontId="0" fillId="10" borderId="1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4" borderId="44" xfId="0" applyFont="1" applyFill="1" applyBorder="1" applyAlignment="1">
      <alignment horizontal="center"/>
    </xf>
    <xf numFmtId="0" fontId="10" fillId="0" borderId="23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7" xfId="0" applyFont="1" applyBorder="1" applyAlignment="1">
      <alignment horizontal="right"/>
    </xf>
    <xf numFmtId="0" fontId="10" fillId="0" borderId="28" xfId="0" applyFont="1" applyBorder="1" applyAlignment="1">
      <alignment horizontal="right"/>
    </xf>
    <xf numFmtId="0" fontId="0" fillId="11" borderId="13" xfId="0" applyFill="1" applyBorder="1" applyAlignment="1">
      <alignment/>
    </xf>
    <xf numFmtId="0" fontId="1" fillId="11" borderId="45" xfId="0" applyFont="1" applyFill="1" applyBorder="1" applyAlignment="1">
      <alignment horizontal="center"/>
    </xf>
    <xf numFmtId="0" fontId="0" fillId="11" borderId="46" xfId="0" applyFont="1" applyFill="1" applyBorder="1" applyAlignment="1">
      <alignment horizontal="center"/>
    </xf>
    <xf numFmtId="0" fontId="0" fillId="11" borderId="16" xfId="0" applyFont="1" applyFill="1" applyBorder="1" applyAlignment="1">
      <alignment horizontal="center"/>
    </xf>
    <xf numFmtId="0" fontId="0" fillId="11" borderId="16" xfId="0" applyFill="1" applyBorder="1" applyAlignment="1">
      <alignment horizontal="center"/>
    </xf>
    <xf numFmtId="4" fontId="0" fillId="11" borderId="16" xfId="0" applyNumberFormat="1" applyFont="1" applyFill="1" applyBorder="1" applyAlignment="1">
      <alignment horizontal="right"/>
    </xf>
    <xf numFmtId="0" fontId="0" fillId="11" borderId="47" xfId="0" applyFill="1" applyBorder="1" applyAlignment="1">
      <alignment/>
    </xf>
    <xf numFmtId="0" fontId="1" fillId="11" borderId="15" xfId="0" applyFont="1" applyFill="1" applyBorder="1" applyAlignment="1">
      <alignment horizontal="center"/>
    </xf>
    <xf numFmtId="0" fontId="0" fillId="11" borderId="16" xfId="0" applyFill="1" applyBorder="1" applyAlignment="1">
      <alignment/>
    </xf>
    <xf numFmtId="0" fontId="0" fillId="11" borderId="42" xfId="0" applyFill="1" applyBorder="1" applyAlignment="1">
      <alignment/>
    </xf>
    <xf numFmtId="0" fontId="1" fillId="11" borderId="42" xfId="0" applyFont="1" applyFill="1" applyBorder="1" applyAlignment="1">
      <alignment horizontal="center"/>
    </xf>
    <xf numFmtId="0" fontId="0" fillId="11" borderId="42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2" fillId="11" borderId="16" xfId="17" applyFill="1" applyBorder="1" applyAlignment="1">
      <alignment horizontal="center"/>
    </xf>
    <xf numFmtId="0" fontId="0" fillId="11" borderId="16" xfId="0" applyFont="1" applyFill="1" applyBorder="1" applyAlignment="1">
      <alignment/>
    </xf>
    <xf numFmtId="1" fontId="0" fillId="11" borderId="16" xfId="0" applyNumberFormat="1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1" fillId="11" borderId="4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" fontId="9" fillId="13" borderId="10" xfId="0" applyNumberFormat="1" applyFont="1" applyFill="1" applyBorder="1" applyAlignment="1">
      <alignment horizontal="right"/>
    </xf>
    <xf numFmtId="4" fontId="9" fillId="13" borderId="21" xfId="0" applyNumberFormat="1" applyFont="1" applyFill="1" applyBorder="1" applyAlignment="1">
      <alignment horizontal="left"/>
    </xf>
    <xf numFmtId="4" fontId="0" fillId="3" borderId="13" xfId="0" applyNumberForma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0" fillId="11" borderId="10" xfId="0" applyFill="1" applyBorder="1" applyAlignment="1">
      <alignment/>
    </xf>
    <xf numFmtId="0" fontId="0" fillId="14" borderId="13" xfId="0" applyFill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" fillId="11" borderId="1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5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0" fillId="11" borderId="53" xfId="0" applyFont="1" applyFill="1" applyBorder="1" applyAlignment="1">
      <alignment horizontal="center"/>
    </xf>
    <xf numFmtId="0" fontId="1" fillId="11" borderId="54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3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55" xfId="0" applyFont="1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11" borderId="54" xfId="0" applyFill="1" applyBorder="1" applyAlignment="1">
      <alignment horizontal="center"/>
    </xf>
    <xf numFmtId="0" fontId="2" fillId="4" borderId="47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0" fontId="1" fillId="11" borderId="53" xfId="0" applyFont="1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11" borderId="53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11" borderId="49" xfId="0" applyFill="1" applyBorder="1" applyAlignment="1">
      <alignment horizontal="center"/>
    </xf>
    <xf numFmtId="0" fontId="7" fillId="5" borderId="45" xfId="0" applyFont="1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7" xfId="0" applyFill="1" applyBorder="1" applyAlignment="1">
      <alignment/>
    </xf>
    <xf numFmtId="0" fontId="1" fillId="11" borderId="12" xfId="0" applyFont="1" applyFill="1" applyBorder="1" applyAlignment="1">
      <alignment horizontal="center"/>
    </xf>
    <xf numFmtId="0" fontId="1" fillId="11" borderId="17" xfId="0" applyFont="1" applyFill="1" applyBorder="1" applyAlignment="1">
      <alignment horizontal="center"/>
    </xf>
    <xf numFmtId="0" fontId="1" fillId="11" borderId="5" xfId="0" applyFont="1" applyFill="1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10" fontId="2" fillId="12" borderId="1" xfId="0" applyNumberFormat="1" applyFont="1" applyFill="1" applyBorder="1" applyAlignment="1">
      <alignment horizontal="center"/>
    </xf>
    <xf numFmtId="16" fontId="1" fillId="0" borderId="1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0" fillId="0" borderId="0" xfId="0" applyFill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/>
    </xf>
    <xf numFmtId="0" fontId="1" fillId="10" borderId="1" xfId="0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14" fontId="1" fillId="2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9" fillId="0" borderId="0" xfId="0" applyFont="1" applyFill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75"/>
          <c:y val="0.2045"/>
          <c:w val="0.4485"/>
          <c:h val="0.61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Gesamtübersicht!$F$92:$F$94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3"/>
          <c:y val="0.13775"/>
          <c:w val="0.41225"/>
          <c:h val="0.72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425"/>
          <c:w val="0.4095"/>
          <c:h val="0.71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B'!$L$83:$L$85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61%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39%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9"/>
          <c:y val="0.133"/>
          <c:w val="0.40875"/>
          <c:h val="0.70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C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075"/>
          <c:y val="0.203"/>
          <c:w val="0.43425"/>
          <c:h val="0.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56%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44%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133"/>
          <c:w val="0.40925"/>
          <c:h val="0.71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D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475"/>
          <c:y val="0.203"/>
          <c:w val="0.441"/>
          <c:h val="0.7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05"/>
          <c:y val="0.24325"/>
          <c:w val="0.45"/>
          <c:h val="0.59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(Gesamtübersicht!$I$80,Gesamtübersicht!$M$80,Gesamtübersicht!$Q$80,Gesamtübersicht!$U$80,Gesamtübersicht!$Y$80)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7"/>
          <c:y val="0.29025"/>
          <c:w val="0.501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Gesamtübersicht!$D$95:$E$95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425"/>
          <c:y val="0.14275"/>
          <c:w val="0.38575"/>
          <c:h val="0.6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43"/>
          <c:y val="0.198"/>
          <c:w val="0.402"/>
          <c:h val="0.703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69%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31%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4"/>
          <c:y val="0.113"/>
          <c:w val="0.419"/>
          <c:h val="0.72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A'!$F$83:$F$85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Finanzanteile auf Hilfearten RSD A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35"/>
          <c:y val="0.203"/>
          <c:w val="0.41225"/>
          <c:h val="0.722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A'!$L$83:$L$85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75"/>
          <c:y val="0.18675"/>
          <c:w val="0.45825"/>
          <c:h val="0.656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51%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49%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A'!$C$80:$D$80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0.773</cdr:x>
      <cdr:y>0.47775</cdr:y>
    </cdr:from>
    <cdr:to>
      <cdr:x>0.956</cdr:x>
      <cdr:y>0.6085</cdr:y>
    </cdr:to>
    <cdr:sp>
      <cdr:nvSpPr>
        <cdr:cNvPr id="1" name="TextBox 1"/>
        <cdr:cNvSpPr txBox="1">
          <a:spLocks noChangeArrowheads="1"/>
        </cdr:cNvSpPr>
      </cdr:nvSpPr>
      <cdr:spPr>
        <a:xfrm>
          <a:off x="2847975" y="1285875"/>
          <a:ext cx="6762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0.264</cdr:x>
      <cdr:y>0.8685</cdr:y>
    </cdr:from>
    <cdr:to>
      <cdr:x>0.49075</cdr:x>
      <cdr:y>0.99925</cdr:y>
    </cdr:to>
    <cdr:sp>
      <cdr:nvSpPr>
        <cdr:cNvPr id="2" name="TextBox 2"/>
        <cdr:cNvSpPr txBox="1">
          <a:spLocks noChangeArrowheads="1"/>
        </cdr:cNvSpPr>
      </cdr:nvSpPr>
      <cdr:spPr>
        <a:xfrm>
          <a:off x="971550" y="2333625"/>
          <a:ext cx="8382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0.0475</cdr:x>
      <cdr:y>0.29925</cdr:y>
    </cdr:from>
    <cdr:to>
      <cdr:x>0.22525</cdr:x>
      <cdr:y>0.43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800100"/>
          <a:ext cx="6572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0.69775</cdr:x>
      <cdr:y>0.18225</cdr:y>
    </cdr:from>
    <cdr:to>
      <cdr:x>0.89325</cdr:x>
      <cdr:y>0.3615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3619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0.69775</cdr:x>
      <cdr:y>0.66</cdr:y>
    </cdr:from>
    <cdr:to>
      <cdr:x>0.94025</cdr:x>
      <cdr:y>0.83925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9825" y="13239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0.06775</cdr:x>
      <cdr:y>0.739</cdr:y>
    </cdr:from>
    <cdr:to>
      <cdr:x>0.25775</cdr:x>
      <cdr:y>0.91825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14859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0.62175</cdr:x>
      <cdr:y>0.16325</cdr:y>
    </cdr:from>
    <cdr:to>
      <cdr:x>0.81725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0.70625</cdr:x>
      <cdr:y>0.51975</cdr:y>
    </cdr:from>
    <cdr:to>
      <cdr:x>0.94875</cdr:x>
      <cdr:y>0.69975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0382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0.034</cdr:x>
      <cdr:y>0.30725</cdr:y>
    </cdr:from>
    <cdr:to>
      <cdr:x>0.224</cdr:x>
      <cdr:y>0.48725</cdr:y>
    </cdr:to>
    <cdr:sp>
      <cdr:nvSpPr>
        <cdr:cNvPr id="3" name="TextBox 3"/>
        <cdr:cNvSpPr txBox="1">
          <a:spLocks noChangeArrowheads="1"/>
        </cdr:cNvSpPr>
      </cdr:nvSpPr>
      <cdr:spPr>
        <a:xfrm>
          <a:off x="114300" y="6096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47625</xdr:rowOff>
    </xdr:from>
    <xdr:to>
      <xdr:col>1</xdr:col>
      <xdr:colOff>2809875</xdr:colOff>
      <xdr:row>102</xdr:row>
      <xdr:rowOff>123825</xdr:rowOff>
    </xdr:to>
    <xdr:graphicFrame>
      <xdr:nvGraphicFramePr>
        <xdr:cNvPr id="1" name="Chart 8"/>
        <xdr:cNvGraphicFramePr/>
      </xdr:nvGraphicFramePr>
      <xdr:xfrm>
        <a:off x="28575" y="14258925"/>
        <a:ext cx="345757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2886075</xdr:colOff>
      <xdr:row>90</xdr:row>
      <xdr:rowOff>47625</xdr:rowOff>
    </xdr:from>
    <xdr:to>
      <xdr:col>6</xdr:col>
      <xdr:colOff>771525</xdr:colOff>
      <xdr:row>102</xdr:row>
      <xdr:rowOff>114300</xdr:rowOff>
    </xdr:to>
    <xdr:graphicFrame>
      <xdr:nvGraphicFramePr>
        <xdr:cNvPr id="2" name="Chart 9"/>
        <xdr:cNvGraphicFramePr/>
      </xdr:nvGraphicFramePr>
      <xdr:xfrm>
        <a:off x="3562350" y="142589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47625</xdr:rowOff>
    </xdr:from>
    <xdr:to>
      <xdr:col>12</xdr:col>
      <xdr:colOff>133350</xdr:colOff>
      <xdr:row>102</xdr:row>
      <xdr:rowOff>114300</xdr:rowOff>
    </xdr:to>
    <xdr:graphicFrame>
      <xdr:nvGraphicFramePr>
        <xdr:cNvPr id="3" name="Chart 10"/>
        <xdr:cNvGraphicFramePr/>
      </xdr:nvGraphicFramePr>
      <xdr:xfrm>
        <a:off x="7067550" y="1425892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0.7295</cdr:x>
      <cdr:y>0.6255</cdr:y>
    </cdr:from>
    <cdr:to>
      <cdr:x>0.9245</cdr:x>
      <cdr:y>0.80475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24125" y="12573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0.05075</cdr:x>
      <cdr:y>0.74375</cdr:y>
    </cdr:from>
    <cdr:to>
      <cdr:x>0.2925</cdr:x>
      <cdr:y>0.923</cdr:y>
    </cdr:to>
    <cdr:sp>
      <cdr:nvSpPr>
        <cdr:cNvPr id="2" name="TextBox 2"/>
        <cdr:cNvSpPr txBox="1">
          <a:spLocks noChangeArrowheads="1"/>
        </cdr:cNvSpPr>
      </cdr:nvSpPr>
      <cdr:spPr>
        <a:xfrm>
          <a:off x="171450" y="14954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0.05075</cdr:x>
      <cdr:y>0.2465</cdr:y>
    </cdr:from>
    <cdr:to>
      <cdr:x>0.24025</cdr:x>
      <cdr:y>0.42575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4953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</cdr:x>
      <cdr:y>0.193</cdr:y>
    </cdr:from>
    <cdr:to>
      <cdr:x>0.8565</cdr:x>
      <cdr:y>0.373</cdr:y>
    </cdr:to>
    <cdr:sp>
      <cdr:nvSpPr>
        <cdr:cNvPr id="1" name="TextBox 1"/>
        <cdr:cNvSpPr txBox="1">
          <a:spLocks noChangeArrowheads="1"/>
        </cdr:cNvSpPr>
      </cdr:nvSpPr>
      <cdr:spPr>
        <a:xfrm>
          <a:off x="2276475" y="38100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0.70925</cdr:x>
      <cdr:y>0.5595</cdr:y>
    </cdr:from>
    <cdr:to>
      <cdr:x>0.95175</cdr:x>
      <cdr:y>0.7395</cdr:y>
    </cdr:to>
    <cdr:sp>
      <cdr:nvSpPr>
        <cdr:cNvPr id="2" name="TextBox 2"/>
        <cdr:cNvSpPr txBox="1">
          <a:spLocks noChangeArrowheads="1"/>
        </cdr:cNvSpPr>
      </cdr:nvSpPr>
      <cdr:spPr>
        <a:xfrm>
          <a:off x="2447925" y="11239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0.04225</cdr:x>
      <cdr:y>0.27725</cdr:y>
    </cdr:from>
    <cdr:to>
      <cdr:x>0.23225</cdr:x>
      <cdr:y>0.45725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55245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90</xdr:row>
      <xdr:rowOff>47625</xdr:rowOff>
    </xdr:from>
    <xdr:to>
      <xdr:col>1</xdr:col>
      <xdr:colOff>2781300</xdr:colOff>
      <xdr:row>102</xdr:row>
      <xdr:rowOff>123825</xdr:rowOff>
    </xdr:to>
    <xdr:graphicFrame>
      <xdr:nvGraphicFramePr>
        <xdr:cNvPr id="1" name="Chart 9"/>
        <xdr:cNvGraphicFramePr/>
      </xdr:nvGraphicFramePr>
      <xdr:xfrm>
        <a:off x="0" y="14144625"/>
        <a:ext cx="34671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2867025</xdr:colOff>
      <xdr:row>90</xdr:row>
      <xdr:rowOff>66675</xdr:rowOff>
    </xdr:from>
    <xdr:to>
      <xdr:col>6</xdr:col>
      <xdr:colOff>752475</xdr:colOff>
      <xdr:row>102</xdr:row>
      <xdr:rowOff>133350</xdr:rowOff>
    </xdr:to>
    <xdr:graphicFrame>
      <xdr:nvGraphicFramePr>
        <xdr:cNvPr id="2" name="Chart 10"/>
        <xdr:cNvGraphicFramePr/>
      </xdr:nvGraphicFramePr>
      <xdr:xfrm>
        <a:off x="3552825" y="1416367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66675</xdr:rowOff>
    </xdr:from>
    <xdr:to>
      <xdr:col>12</xdr:col>
      <xdr:colOff>133350</xdr:colOff>
      <xdr:row>102</xdr:row>
      <xdr:rowOff>133350</xdr:rowOff>
    </xdr:to>
    <xdr:graphicFrame>
      <xdr:nvGraphicFramePr>
        <xdr:cNvPr id="3" name="Chart 11"/>
        <xdr:cNvGraphicFramePr/>
      </xdr:nvGraphicFramePr>
      <xdr:xfrm>
        <a:off x="7077075" y="141636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0.53725</cdr:y>
    </cdr:from>
    <cdr:to>
      <cdr:x>0.947</cdr:x>
      <cdr:y>0.7165</cdr:y>
    </cdr:to>
    <cdr:sp>
      <cdr:nvSpPr>
        <cdr:cNvPr id="1" name="TextBox 1"/>
        <cdr:cNvSpPr txBox="1">
          <a:spLocks noChangeArrowheads="1"/>
        </cdr:cNvSpPr>
      </cdr:nvSpPr>
      <cdr:spPr>
        <a:xfrm>
          <a:off x="2600325" y="10763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0.09575</cdr:x>
      <cdr:y>0.823</cdr:y>
    </cdr:from>
    <cdr:to>
      <cdr:x>0.3375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16573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0.011</cdr:x>
      <cdr:y>0.3595</cdr:y>
    </cdr:from>
    <cdr:to>
      <cdr:x>0.2005</cdr:x>
      <cdr:y>0.53875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7239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</cdr:x>
      <cdr:y>0.16325</cdr:y>
    </cdr:from>
    <cdr:to>
      <cdr:x>0.8225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162175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0.72025</cdr:x>
      <cdr:y>0.54925</cdr:y>
    </cdr:from>
    <cdr:to>
      <cdr:x>0.96275</cdr:x>
      <cdr:y>0.72925</cdr:y>
    </cdr:to>
    <cdr:sp>
      <cdr:nvSpPr>
        <cdr:cNvPr id="2" name="TextBox 2"/>
        <cdr:cNvSpPr txBox="1">
          <a:spLocks noChangeArrowheads="1"/>
        </cdr:cNvSpPr>
      </cdr:nvSpPr>
      <cdr:spPr>
        <a:xfrm>
          <a:off x="2486025" y="109537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0.02825</cdr:x>
      <cdr:y>0.22725</cdr:y>
    </cdr:from>
    <cdr:to>
      <cdr:x>0.21825</cdr:x>
      <cdr:y>0.40725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447675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8"/>
        <xdr:cNvGraphicFramePr/>
      </xdr:nvGraphicFramePr>
      <xdr:xfrm>
        <a:off x="28575" y="14268450"/>
        <a:ext cx="34671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2857500</xdr:colOff>
      <xdr:row>90</xdr:row>
      <xdr:rowOff>66675</xdr:rowOff>
    </xdr:from>
    <xdr:to>
      <xdr:col>6</xdr:col>
      <xdr:colOff>742950</xdr:colOff>
      <xdr:row>102</xdr:row>
      <xdr:rowOff>133350</xdr:rowOff>
    </xdr:to>
    <xdr:graphicFrame>
      <xdr:nvGraphicFramePr>
        <xdr:cNvPr id="2" name="Chart 9"/>
        <xdr:cNvGraphicFramePr/>
      </xdr:nvGraphicFramePr>
      <xdr:xfrm>
        <a:off x="3543300" y="1426845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0"/>
        <xdr:cNvGraphicFramePr/>
      </xdr:nvGraphicFramePr>
      <xdr:xfrm>
        <a:off x="7077075" y="14277975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0.65375</cdr:x>
      <cdr:y>0.30875</cdr:y>
    </cdr:from>
    <cdr:to>
      <cdr:x>0.75575</cdr:x>
      <cdr:y>0.3835</cdr:y>
    </cdr:to>
    <cdr:sp>
      <cdr:nvSpPr>
        <cdr:cNvPr id="1" name="TextBox 1"/>
        <cdr:cNvSpPr txBox="1">
          <a:spLocks noChangeArrowheads="1"/>
        </cdr:cNvSpPr>
      </cdr:nvSpPr>
      <cdr:spPr>
        <a:xfrm>
          <a:off x="2676525" y="819150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0.507</cdr:x>
      <cdr:y>0.11025</cdr:y>
    </cdr:from>
    <cdr:to>
      <cdr:x>0.58125</cdr:x>
      <cdr:y>0.185</cdr:y>
    </cdr:to>
    <cdr:sp>
      <cdr:nvSpPr>
        <cdr:cNvPr id="2" name="TextBox 2"/>
        <cdr:cNvSpPr txBox="1">
          <a:spLocks noChangeArrowheads="1"/>
        </cdr:cNvSpPr>
      </cdr:nvSpPr>
      <cdr:spPr>
        <a:xfrm>
          <a:off x="2076450" y="2857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0.47725</cdr:x>
      <cdr:y>0.24225</cdr:y>
    </cdr:from>
    <cdr:to>
      <cdr:x>0.482</cdr:x>
      <cdr:y>0.24575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95262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0.484</cdr:x>
      <cdr:y>0.91175</cdr:y>
    </cdr:from>
    <cdr:to>
      <cdr:x>0.59775</cdr:x>
      <cdr:y>0.97575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1981200" y="24384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0.18475</cdr:x>
      <cdr:y>0.45625</cdr:y>
    </cdr:from>
    <cdr:to>
      <cdr:x>0.2985</cdr:x>
      <cdr:y>0.54175</cdr:y>
    </cdr:to>
    <cdr:sp>
      <cdr:nvSpPr>
        <cdr:cNvPr id="5" name="TextBox 5"/>
        <cdr:cNvSpPr txBox="1">
          <a:spLocks noChangeArrowheads="1"/>
        </cdr:cNvSpPr>
      </cdr:nvSpPr>
      <cdr:spPr>
        <a:xfrm>
          <a:off x="752475" y="1219200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0.39875</cdr:x>
      <cdr:y>0.24225</cdr:y>
    </cdr:from>
    <cdr:to>
      <cdr:x>0.4035</cdr:x>
      <cdr:y>0.24575</cdr:y>
    </cdr:to>
    <cdr:sp>
      <cdr:nvSpPr>
        <cdr:cNvPr id="6" name="TextBox 6"/>
        <cdr:cNvSpPr txBox="1">
          <a:spLocks noChangeArrowheads="1"/>
        </cdr:cNvSpPr>
      </cdr:nvSpPr>
      <cdr:spPr>
        <a:xfrm>
          <a:off x="16287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0.30125</cdr:x>
      <cdr:y>0.13225</cdr:y>
    </cdr:from>
    <cdr:to>
      <cdr:x>0.40325</cdr:x>
      <cdr:y>0.207</cdr:y>
    </cdr:to>
    <cdr:sp>
      <cdr:nvSpPr>
        <cdr:cNvPr id="7" name="TextBox 7"/>
        <cdr:cNvSpPr txBox="1">
          <a:spLocks noChangeArrowheads="1"/>
        </cdr:cNvSpPr>
      </cdr:nvSpPr>
      <cdr:spPr>
        <a:xfrm>
          <a:off x="1228725" y="352425"/>
          <a:ext cx="419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95</xdr:row>
      <xdr:rowOff>57150</xdr:rowOff>
    </xdr:from>
    <xdr:to>
      <xdr:col>1</xdr:col>
      <xdr:colOff>3133725</xdr:colOff>
      <xdr:row>112</xdr:row>
      <xdr:rowOff>0</xdr:rowOff>
    </xdr:to>
    <xdr:graphicFrame>
      <xdr:nvGraphicFramePr>
        <xdr:cNvPr id="1" name="Chart 1"/>
        <xdr:cNvGraphicFramePr/>
      </xdr:nvGraphicFramePr>
      <xdr:xfrm>
        <a:off x="114300" y="15630525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95</xdr:row>
      <xdr:rowOff>66675</xdr:rowOff>
    </xdr:from>
    <xdr:to>
      <xdr:col>8</xdr:col>
      <xdr:colOff>238125</xdr:colOff>
      <xdr:row>111</xdr:row>
      <xdr:rowOff>152400</xdr:rowOff>
    </xdr:to>
    <xdr:graphicFrame>
      <xdr:nvGraphicFramePr>
        <xdr:cNvPr id="2" name="Chart 2"/>
        <xdr:cNvGraphicFramePr/>
      </xdr:nvGraphicFramePr>
      <xdr:xfrm>
        <a:off x="3876675" y="15640050"/>
        <a:ext cx="410527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95</xdr:row>
      <xdr:rowOff>57150</xdr:rowOff>
    </xdr:from>
    <xdr:to>
      <xdr:col>25</xdr:col>
      <xdr:colOff>0</xdr:colOff>
      <xdr:row>112</xdr:row>
      <xdr:rowOff>9525</xdr:rowOff>
    </xdr:to>
    <xdr:graphicFrame>
      <xdr:nvGraphicFramePr>
        <xdr:cNvPr id="3" name="Chart 3"/>
        <xdr:cNvGraphicFramePr/>
      </xdr:nvGraphicFramePr>
      <xdr:xfrm>
        <a:off x="8039100" y="15630525"/>
        <a:ext cx="32766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80</xdr:row>
      <xdr:rowOff>38100</xdr:rowOff>
    </xdr:from>
    <xdr:to>
      <xdr:col>1</xdr:col>
      <xdr:colOff>1885950</xdr:colOff>
      <xdr:row>81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762000" y="13163550"/>
          <a:ext cx="1800225" cy="13335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1266825</xdr:colOff>
      <xdr:row>81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733425" y="13315950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82</xdr:row>
      <xdr:rowOff>38100</xdr:rowOff>
    </xdr:from>
    <xdr:to>
      <xdr:col>1</xdr:col>
      <xdr:colOff>1809750</xdr:colOff>
      <xdr:row>82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742950" y="13487400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81</xdr:row>
      <xdr:rowOff>28575</xdr:rowOff>
    </xdr:from>
    <xdr:to>
      <xdr:col>1</xdr:col>
      <xdr:colOff>1247775</xdr:colOff>
      <xdr:row>81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733425" y="13315950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82</xdr:row>
      <xdr:rowOff>28575</xdr:rowOff>
    </xdr:from>
    <xdr:to>
      <xdr:col>1</xdr:col>
      <xdr:colOff>1790700</xdr:colOff>
      <xdr:row>82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733425" y="13477875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0.79425</cdr:x>
      <cdr:y>0.414</cdr:y>
    </cdr:from>
    <cdr:to>
      <cdr:x>0.98925</cdr:x>
      <cdr:y>0.59325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8286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0.228</cdr:x>
      <cdr:y>0.9015</cdr:y>
    </cdr:from>
    <cdr:to>
      <cdr:x>0.56875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781050" y="1819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0.02525</cdr:x>
      <cdr:y>0.3595</cdr:y>
    </cdr:from>
    <cdr:to>
      <cdr:x>0.21475</cdr:x>
      <cdr:y>0.53875</cdr:y>
    </cdr:to>
    <cdr:sp>
      <cdr:nvSpPr>
        <cdr:cNvPr id="3" name="TextBox 3"/>
        <cdr:cNvSpPr txBox="1">
          <a:spLocks noChangeArrowheads="1"/>
        </cdr:cNvSpPr>
      </cdr:nvSpPr>
      <cdr:spPr>
        <a:xfrm>
          <a:off x="85725" y="7239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0.66675</cdr:x>
      <cdr:y>0.16325</cdr:y>
    </cdr:from>
    <cdr:to>
      <cdr:x>0.86225</cdr:x>
      <cdr:y>0.34325</cdr:y>
    </cdr:to>
    <cdr:sp>
      <cdr:nvSpPr>
        <cdr:cNvPr id="1" name="TextBox 1"/>
        <cdr:cNvSpPr txBox="1">
          <a:spLocks noChangeArrowheads="1"/>
        </cdr:cNvSpPr>
      </cdr:nvSpPr>
      <cdr:spPr>
        <a:xfrm>
          <a:off x="2305050" y="323850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0.72325</cdr:x>
      <cdr:y>0.4855</cdr:y>
    </cdr:from>
    <cdr:to>
      <cdr:x>0.96575</cdr:x>
      <cdr:y>0.6655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971550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0.03675</cdr:x>
      <cdr:y>0.21275</cdr:y>
    </cdr:from>
    <cdr:to>
      <cdr:x>0.22675</cdr:x>
      <cdr:y>0.39275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4191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90</xdr:row>
      <xdr:rowOff>38100</xdr:rowOff>
    </xdr:from>
    <xdr:to>
      <xdr:col>1</xdr:col>
      <xdr:colOff>2819400</xdr:colOff>
      <xdr:row>102</xdr:row>
      <xdr:rowOff>114300</xdr:rowOff>
    </xdr:to>
    <xdr:graphicFrame>
      <xdr:nvGraphicFramePr>
        <xdr:cNvPr id="1" name="Chart 2"/>
        <xdr:cNvGraphicFramePr/>
      </xdr:nvGraphicFramePr>
      <xdr:xfrm>
        <a:off x="38100" y="14249400"/>
        <a:ext cx="346710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47625</xdr:rowOff>
    </xdr:from>
    <xdr:to>
      <xdr:col>6</xdr:col>
      <xdr:colOff>762000</xdr:colOff>
      <xdr:row>102</xdr:row>
      <xdr:rowOff>114300</xdr:rowOff>
    </xdr:to>
    <xdr:graphicFrame>
      <xdr:nvGraphicFramePr>
        <xdr:cNvPr id="2" name="Chart 3"/>
        <xdr:cNvGraphicFramePr/>
      </xdr:nvGraphicFramePr>
      <xdr:xfrm>
        <a:off x="3562350" y="14258925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57150</xdr:rowOff>
    </xdr:from>
    <xdr:to>
      <xdr:col>12</xdr:col>
      <xdr:colOff>133350</xdr:colOff>
      <xdr:row>102</xdr:row>
      <xdr:rowOff>123825</xdr:rowOff>
    </xdr:to>
    <xdr:graphicFrame>
      <xdr:nvGraphicFramePr>
        <xdr:cNvPr id="3" name="Chart 5"/>
        <xdr:cNvGraphicFramePr/>
      </xdr:nvGraphicFramePr>
      <xdr:xfrm>
        <a:off x="7077075" y="1426845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</cdr:x>
      <cdr:y>0.46825</cdr:y>
    </cdr:from>
    <cdr:to>
      <cdr:x>0.94125</cdr:x>
      <cdr:y>0.6475</cdr:y>
    </cdr:to>
    <cdr:sp>
      <cdr:nvSpPr>
        <cdr:cNvPr id="1" name="TextBox 1"/>
        <cdr:cNvSpPr txBox="1">
          <a:spLocks noChangeArrowheads="1"/>
        </cdr:cNvSpPr>
      </cdr:nvSpPr>
      <cdr:spPr>
        <a:xfrm>
          <a:off x="2562225" y="94297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0.11625</cdr:x>
      <cdr:y>0.9015</cdr:y>
    </cdr:from>
    <cdr:to>
      <cdr:x>0.45875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1819275"/>
          <a:ext cx="1181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0.01125</cdr:x>
      <cdr:y>0.35975</cdr:y>
    </cdr:from>
    <cdr:to>
      <cdr:x>0.20175</cdr:x>
      <cdr:y>0.539</cdr:y>
    </cdr:to>
    <cdr:sp>
      <cdr:nvSpPr>
        <cdr:cNvPr id="3" name="TextBox 3"/>
        <cdr:cNvSpPr txBox="1">
          <a:spLocks noChangeArrowheads="1"/>
        </cdr:cNvSpPr>
      </cdr:nvSpPr>
      <cdr:spPr>
        <a:xfrm>
          <a:off x="38100" y="7239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0.7035</cdr:x>
      <cdr:y>0.2725</cdr:y>
    </cdr:from>
    <cdr:to>
      <cdr:x>0.899</cdr:x>
      <cdr:y>0.4525</cdr:y>
    </cdr:to>
    <cdr:sp>
      <cdr:nvSpPr>
        <cdr:cNvPr id="1" name="TextBox 1"/>
        <cdr:cNvSpPr txBox="1">
          <a:spLocks noChangeArrowheads="1"/>
        </cdr:cNvSpPr>
      </cdr:nvSpPr>
      <cdr:spPr>
        <a:xfrm>
          <a:off x="2428875" y="542925"/>
          <a:ext cx="6762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0.681</cdr:x>
      <cdr:y>0.82175</cdr:y>
    </cdr:from>
    <cdr:to>
      <cdr:x>0.9235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2352675" y="1647825"/>
          <a:ext cx="83820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0.05375</cdr:x>
      <cdr:y>0.193</cdr:y>
    </cdr:from>
    <cdr:to>
      <cdr:x>0.24375</cdr:x>
      <cdr:y>0.373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" y="381000"/>
          <a:ext cx="65722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90</xdr:row>
      <xdr:rowOff>66675</xdr:rowOff>
    </xdr:from>
    <xdr:to>
      <xdr:col>1</xdr:col>
      <xdr:colOff>2809875</xdr:colOff>
      <xdr:row>102</xdr:row>
      <xdr:rowOff>142875</xdr:rowOff>
    </xdr:to>
    <xdr:graphicFrame>
      <xdr:nvGraphicFramePr>
        <xdr:cNvPr id="1" name="Chart 11"/>
        <xdr:cNvGraphicFramePr/>
      </xdr:nvGraphicFramePr>
      <xdr:xfrm>
        <a:off x="28575" y="14277975"/>
        <a:ext cx="3448050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2876550</xdr:colOff>
      <xdr:row>90</xdr:row>
      <xdr:rowOff>76200</xdr:rowOff>
    </xdr:from>
    <xdr:to>
      <xdr:col>6</xdr:col>
      <xdr:colOff>762000</xdr:colOff>
      <xdr:row>102</xdr:row>
      <xdr:rowOff>142875</xdr:rowOff>
    </xdr:to>
    <xdr:graphicFrame>
      <xdr:nvGraphicFramePr>
        <xdr:cNvPr id="2" name="Chart 12"/>
        <xdr:cNvGraphicFramePr/>
      </xdr:nvGraphicFramePr>
      <xdr:xfrm>
        <a:off x="3543300" y="14287500"/>
        <a:ext cx="345757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38100</xdr:colOff>
      <xdr:row>90</xdr:row>
      <xdr:rowOff>76200</xdr:rowOff>
    </xdr:from>
    <xdr:to>
      <xdr:col>12</xdr:col>
      <xdr:colOff>133350</xdr:colOff>
      <xdr:row>102</xdr:row>
      <xdr:rowOff>142875</xdr:rowOff>
    </xdr:to>
    <xdr:graphicFrame>
      <xdr:nvGraphicFramePr>
        <xdr:cNvPr id="3" name="Chart 13"/>
        <xdr:cNvGraphicFramePr/>
      </xdr:nvGraphicFramePr>
      <xdr:xfrm>
        <a:off x="7058025" y="14287500"/>
        <a:ext cx="3305175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0.710937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3" width="4.00390625" style="0" customWidth="1"/>
    <col min="14" max="14" width="0.71875" style="0" customWidth="1"/>
    <col min="15" max="15" width="3.8515625" style="0" customWidth="1"/>
    <col min="16" max="16" width="4.140625" style="0" customWidth="1"/>
    <col min="17" max="17" width="4.00390625" style="0" customWidth="1"/>
    <col min="18" max="18" width="0.71875" style="27" customWidth="1"/>
    <col min="19" max="21" width="3.8515625" style="0" customWidth="1"/>
    <col min="22" max="22" width="0.71875" style="0" customWidth="1"/>
    <col min="23" max="23" width="4.00390625" style="0" customWidth="1"/>
    <col min="24" max="24" width="3.28125" style="0" customWidth="1"/>
    <col min="25" max="25" width="4.28125" style="0" customWidth="1"/>
    <col min="26" max="26" width="0.71875" style="21" customWidth="1"/>
    <col min="27" max="27" width="2.57421875" style="27" customWidth="1"/>
  </cols>
  <sheetData>
    <row r="1" spans="1:26" ht="13.5" thickBot="1">
      <c r="A1" s="145" t="s">
        <v>65</v>
      </c>
      <c r="B1" s="116"/>
      <c r="C1" s="60"/>
      <c r="D1" s="4" t="s">
        <v>411</v>
      </c>
      <c r="E1" s="105" t="s">
        <v>412</v>
      </c>
      <c r="F1" s="191" t="s">
        <v>80</v>
      </c>
      <c r="G1" s="195"/>
      <c r="H1" s="195"/>
      <c r="I1" s="196"/>
      <c r="J1" s="109"/>
      <c r="K1" s="110" t="s">
        <v>413</v>
      </c>
      <c r="L1" s="109"/>
      <c r="M1" s="109"/>
      <c r="N1" s="109"/>
      <c r="O1" s="109"/>
      <c r="P1" s="109"/>
      <c r="Q1" s="109"/>
      <c r="R1" s="111"/>
      <c r="S1" s="109"/>
      <c r="T1" s="109"/>
      <c r="U1" s="109"/>
      <c r="V1" s="109"/>
      <c r="W1" s="109"/>
      <c r="X1" s="109"/>
      <c r="Y1" s="109"/>
      <c r="Z1" s="112"/>
    </row>
    <row r="2" spans="1:26" ht="13.5" thickBot="1">
      <c r="A2" s="136" t="s">
        <v>81</v>
      </c>
      <c r="B2" s="143"/>
      <c r="C2" s="41"/>
      <c r="D2" s="105" t="s">
        <v>94</v>
      </c>
      <c r="E2" s="107" t="s">
        <v>78</v>
      </c>
      <c r="F2" s="254" t="s">
        <v>95</v>
      </c>
      <c r="G2" s="184"/>
      <c r="H2" s="190" t="s">
        <v>1</v>
      </c>
      <c r="I2" s="185"/>
      <c r="J2" s="39"/>
      <c r="K2" s="184"/>
      <c r="L2" s="194" t="s">
        <v>2</v>
      </c>
      <c r="M2" s="185"/>
      <c r="N2" s="39"/>
      <c r="O2" s="184"/>
      <c r="P2" s="194" t="s">
        <v>3</v>
      </c>
      <c r="Q2" s="187"/>
      <c r="R2" s="39"/>
      <c r="S2" s="184"/>
      <c r="T2" s="194" t="s">
        <v>4</v>
      </c>
      <c r="U2" s="185"/>
      <c r="V2" s="39"/>
      <c r="W2" s="184"/>
      <c r="X2" s="190" t="s">
        <v>5</v>
      </c>
      <c r="Y2" s="185"/>
      <c r="Z2" s="188"/>
    </row>
    <row r="3" spans="1:26" ht="13.5" thickBot="1">
      <c r="A3" s="137" t="s">
        <v>82</v>
      </c>
      <c r="B3" s="104" t="s">
        <v>0</v>
      </c>
      <c r="C3" s="192" t="s">
        <v>156</v>
      </c>
      <c r="D3" s="106" t="s">
        <v>256</v>
      </c>
      <c r="E3" s="108" t="s">
        <v>79</v>
      </c>
      <c r="F3" s="255" t="s">
        <v>84</v>
      </c>
      <c r="G3" s="113" t="s">
        <v>112</v>
      </c>
      <c r="H3" s="114" t="s">
        <v>113</v>
      </c>
      <c r="I3" s="182" t="s">
        <v>114</v>
      </c>
      <c r="J3" s="183"/>
      <c r="K3" s="186" t="s">
        <v>112</v>
      </c>
      <c r="L3" s="115" t="s">
        <v>113</v>
      </c>
      <c r="M3" s="182" t="s">
        <v>114</v>
      </c>
      <c r="N3" s="183"/>
      <c r="O3" s="186" t="s">
        <v>112</v>
      </c>
      <c r="P3" s="115" t="s">
        <v>113</v>
      </c>
      <c r="Q3" s="182" t="s">
        <v>114</v>
      </c>
      <c r="R3" s="183"/>
      <c r="S3" s="186" t="s">
        <v>112</v>
      </c>
      <c r="T3" s="115" t="s">
        <v>113</v>
      </c>
      <c r="U3" s="182" t="s">
        <v>114</v>
      </c>
      <c r="V3" s="183"/>
      <c r="W3" s="186" t="s">
        <v>112</v>
      </c>
      <c r="X3" s="115" t="s">
        <v>113</v>
      </c>
      <c r="Y3" s="182" t="s">
        <v>114</v>
      </c>
      <c r="Z3" s="189"/>
    </row>
    <row r="4" spans="1:26" ht="38.25">
      <c r="A4" s="84" t="s">
        <v>192</v>
      </c>
      <c r="B4" s="215" t="s">
        <v>355</v>
      </c>
      <c r="C4" s="216" t="s">
        <v>272</v>
      </c>
      <c r="D4" s="68">
        <f>SUM(I4+M4+Q4+U4+Y4)</f>
        <v>0</v>
      </c>
      <c r="E4" s="100">
        <f>SUM(BLB!F4+'RSD A'!F4+'RSD B'!F4+'RSD C'!F4+'RSD D'!F4)</f>
        <v>0</v>
      </c>
      <c r="F4" s="256">
        <f>SUM(D4-E4)</f>
        <v>0</v>
      </c>
      <c r="G4" s="261">
        <f>SUM(BLB!C4)</f>
        <v>0</v>
      </c>
      <c r="H4" s="85">
        <f>SUM(BLB!D4)</f>
        <v>0</v>
      </c>
      <c r="I4" s="262">
        <f>SUM(BLB!E4)</f>
        <v>0</v>
      </c>
      <c r="J4" s="257"/>
      <c r="K4" s="274">
        <f>SUM('RSD A'!C4)</f>
        <v>0</v>
      </c>
      <c r="L4" s="86">
        <f>SUM('RSD A'!D4)</f>
        <v>0</v>
      </c>
      <c r="M4" s="262">
        <f>SUM('RSD A'!E4)</f>
        <v>0</v>
      </c>
      <c r="N4" s="257"/>
      <c r="O4" s="274">
        <f>SUM('RSD B'!C4)</f>
        <v>0</v>
      </c>
      <c r="P4" s="86">
        <f>SUM('RSD B'!D4)</f>
        <v>0</v>
      </c>
      <c r="Q4" s="262">
        <f>SUM('RSD B'!E4)</f>
        <v>0</v>
      </c>
      <c r="R4" s="282"/>
      <c r="S4" s="274">
        <f>SUM('RSD C'!C4)</f>
        <v>0</v>
      </c>
      <c r="T4" s="86">
        <f>SUM('RSD C'!D4)</f>
        <v>0</v>
      </c>
      <c r="U4" s="262">
        <f>SUM('RSD C'!E4)</f>
        <v>0</v>
      </c>
      <c r="V4" s="282"/>
      <c r="W4" s="274">
        <f>SUM('RSD D'!C4)</f>
        <v>0</v>
      </c>
      <c r="X4" s="86">
        <f>SUM('RSD D'!D4)</f>
        <v>0</v>
      </c>
      <c r="Y4" s="262">
        <f>SUM('RSD D'!E4)</f>
        <v>0</v>
      </c>
      <c r="Z4" s="37"/>
    </row>
    <row r="5" spans="1:26" ht="12.75">
      <c r="A5" s="26" t="s">
        <v>192</v>
      </c>
      <c r="B5" s="27" t="s">
        <v>270</v>
      </c>
      <c r="C5" s="216" t="s">
        <v>273</v>
      </c>
      <c r="D5" s="68">
        <f aca="true" t="shared" si="0" ref="D5:D12">SUM(I5+M5+Q5+U5+Y5)</f>
        <v>13</v>
      </c>
      <c r="E5" s="100">
        <f>SUM(BLB!F5+'RSD A'!F5+'RSD B'!F5+'RSD C'!F5+'RSD D'!F5)</f>
        <v>13</v>
      </c>
      <c r="F5" s="256">
        <f aca="true" t="shared" si="1" ref="F5:F11">SUM(D5-E5)</f>
        <v>0</v>
      </c>
      <c r="G5" s="261">
        <f>SUM(BLB!C5)</f>
        <v>0</v>
      </c>
      <c r="H5" s="85">
        <f>SUM(BLB!D5)</f>
        <v>0</v>
      </c>
      <c r="I5" s="262">
        <f>SUM(BLB!E5)</f>
        <v>0</v>
      </c>
      <c r="J5" s="257"/>
      <c r="K5" s="274">
        <f>SUM('RSD A'!C5)</f>
        <v>0</v>
      </c>
      <c r="L5" s="86">
        <f>SUM('RSD A'!D5)</f>
        <v>3</v>
      </c>
      <c r="M5" s="262">
        <f>SUM('RSD A'!E5)</f>
        <v>3</v>
      </c>
      <c r="N5" s="257"/>
      <c r="O5" s="274">
        <f>SUM('RSD B'!C5)</f>
        <v>3</v>
      </c>
      <c r="P5" s="86">
        <f>SUM('RSD B'!D5)</f>
        <v>2</v>
      </c>
      <c r="Q5" s="262">
        <f>SUM('RSD B'!E5)</f>
        <v>5</v>
      </c>
      <c r="R5" s="282"/>
      <c r="S5" s="274">
        <f>SUM('RSD C'!C5)</f>
        <v>3</v>
      </c>
      <c r="T5" s="86">
        <f>SUM('RSD C'!D5)</f>
        <v>2</v>
      </c>
      <c r="U5" s="262">
        <f>SUM('RSD C'!E5)</f>
        <v>5</v>
      </c>
      <c r="V5" s="282"/>
      <c r="W5" s="274">
        <f>SUM('RSD D'!C5)</f>
        <v>0</v>
      </c>
      <c r="X5" s="86">
        <f>SUM('RSD D'!D5)</f>
        <v>0</v>
      </c>
      <c r="Y5" s="262">
        <f>SUM('RSD D'!E5)</f>
        <v>0</v>
      </c>
      <c r="Z5" s="285"/>
    </row>
    <row r="6" spans="1:26" ht="12.75">
      <c r="A6" s="26" t="s">
        <v>192</v>
      </c>
      <c r="B6" s="27" t="s">
        <v>271</v>
      </c>
      <c r="C6" s="216" t="s">
        <v>275</v>
      </c>
      <c r="D6" s="68">
        <f t="shared" si="0"/>
        <v>2</v>
      </c>
      <c r="E6" s="100">
        <f>SUM(BLB!F6+'RSD A'!F6+'RSD B'!F6+'RSD C'!F6+'RSD D'!F6)</f>
        <v>2</v>
      </c>
      <c r="F6" s="256">
        <f t="shared" si="1"/>
        <v>0</v>
      </c>
      <c r="G6" s="261">
        <f>SUM(BLB!C6)</f>
        <v>0</v>
      </c>
      <c r="H6" s="85">
        <f>SUM(BLB!D6)</f>
        <v>0</v>
      </c>
      <c r="I6" s="262">
        <f>SUM(BLB!E6)</f>
        <v>0</v>
      </c>
      <c r="J6" s="257"/>
      <c r="K6" s="274">
        <f>SUM('RSD A'!C6)</f>
        <v>0</v>
      </c>
      <c r="L6" s="86">
        <f>SUM('RSD A'!D6)</f>
        <v>0</v>
      </c>
      <c r="M6" s="262">
        <f>SUM('RSD A'!E6)</f>
        <v>0</v>
      </c>
      <c r="N6" s="257"/>
      <c r="O6" s="274">
        <f>SUM('RSD B'!C6)</f>
        <v>2</v>
      </c>
      <c r="P6" s="86">
        <f>SUM('RSD B'!D6)</f>
        <v>0</v>
      </c>
      <c r="Q6" s="262">
        <f>SUM('RSD B'!E6)</f>
        <v>2</v>
      </c>
      <c r="R6" s="282"/>
      <c r="S6" s="274">
        <f>SUM('RSD C'!C6)</f>
        <v>0</v>
      </c>
      <c r="T6" s="86">
        <f>SUM('RSD C'!D6)</f>
        <v>0</v>
      </c>
      <c r="U6" s="262">
        <f>SUM('RSD C'!E6)</f>
        <v>0</v>
      </c>
      <c r="V6" s="282"/>
      <c r="W6" s="274">
        <f>SUM('RSD D'!C6)</f>
        <v>0</v>
      </c>
      <c r="X6" s="86">
        <f>SUM('RSD D'!D6)</f>
        <v>0</v>
      </c>
      <c r="Y6" s="262">
        <f>SUM('RSD D'!E6)</f>
        <v>0</v>
      </c>
      <c r="Z6" s="285"/>
    </row>
    <row r="7" spans="1:26" ht="12.75">
      <c r="A7" s="26" t="s">
        <v>193</v>
      </c>
      <c r="B7" s="27" t="s">
        <v>425</v>
      </c>
      <c r="C7" s="216" t="s">
        <v>274</v>
      </c>
      <c r="D7" s="68">
        <f t="shared" si="0"/>
        <v>0</v>
      </c>
      <c r="E7" s="100">
        <f>SUM(BLB!F7+'RSD A'!F7+'RSD B'!F7+'RSD C'!F7+'RSD D'!F7)</f>
        <v>0</v>
      </c>
      <c r="F7" s="256">
        <f t="shared" si="1"/>
        <v>0</v>
      </c>
      <c r="G7" s="261">
        <f>SUM(BLB!C7)</f>
        <v>0</v>
      </c>
      <c r="H7" s="85">
        <f>SUM(BLB!D7)</f>
        <v>0</v>
      </c>
      <c r="I7" s="262">
        <f>SUM(BLB!E7)</f>
        <v>0</v>
      </c>
      <c r="J7" s="257"/>
      <c r="K7" s="274">
        <f>SUM('RSD A'!C7)</f>
        <v>0</v>
      </c>
      <c r="L7" s="86">
        <f>SUM('RSD A'!D7)</f>
        <v>0</v>
      </c>
      <c r="M7" s="262">
        <f>SUM('RSD A'!E7)</f>
        <v>0</v>
      </c>
      <c r="N7" s="257"/>
      <c r="O7" s="274">
        <f>SUM('RSD B'!C7)</f>
        <v>0</v>
      </c>
      <c r="P7" s="86">
        <f>SUM('RSD B'!D7)</f>
        <v>0</v>
      </c>
      <c r="Q7" s="262">
        <f>SUM('RSD B'!E7)</f>
        <v>0</v>
      </c>
      <c r="R7" s="282"/>
      <c r="S7" s="274">
        <f>SUM('RSD C'!C7)</f>
        <v>0</v>
      </c>
      <c r="T7" s="86">
        <f>SUM('RSD C'!D7)</f>
        <v>0</v>
      </c>
      <c r="U7" s="262">
        <f>SUM('RSD C'!E7)</f>
        <v>0</v>
      </c>
      <c r="V7" s="282"/>
      <c r="W7" s="274">
        <f>SUM('RSD D'!C7)</f>
        <v>0</v>
      </c>
      <c r="X7" s="86">
        <f>SUM('RSD D'!D7)</f>
        <v>0</v>
      </c>
      <c r="Y7" s="262">
        <f>SUM('RSD D'!E7)</f>
        <v>0</v>
      </c>
      <c r="Z7" s="285"/>
    </row>
    <row r="8" spans="1:26" ht="12.75">
      <c r="A8" s="26" t="s">
        <v>194</v>
      </c>
      <c r="B8" s="27" t="s">
        <v>153</v>
      </c>
      <c r="C8" s="216" t="s">
        <v>129</v>
      </c>
      <c r="D8" s="68">
        <f t="shared" si="0"/>
        <v>32</v>
      </c>
      <c r="E8" s="100">
        <f>SUM(BLB!F8+'RSD A'!F8+'RSD B'!F8+'RSD C'!F8+'RSD D'!F8)</f>
        <v>32</v>
      </c>
      <c r="F8" s="256">
        <f t="shared" si="1"/>
        <v>0</v>
      </c>
      <c r="G8" s="261">
        <f>SUM(BLB!C8)</f>
        <v>3</v>
      </c>
      <c r="H8" s="85">
        <f>SUM(BLB!D8)</f>
        <v>0</v>
      </c>
      <c r="I8" s="262">
        <f>SUM(BLB!E8)</f>
        <v>3</v>
      </c>
      <c r="J8" s="257"/>
      <c r="K8" s="274">
        <f>SUM('RSD A'!C8)</f>
        <v>4</v>
      </c>
      <c r="L8" s="86">
        <f>SUM('RSD A'!D8)</f>
        <v>3</v>
      </c>
      <c r="M8" s="262">
        <f>SUM('RSD A'!E8)</f>
        <v>7</v>
      </c>
      <c r="N8" s="257"/>
      <c r="O8" s="274">
        <f>SUM('RSD B'!C8)</f>
        <v>10</v>
      </c>
      <c r="P8" s="86">
        <f>SUM('RSD B'!D8)</f>
        <v>4</v>
      </c>
      <c r="Q8" s="262">
        <f>SUM('RSD B'!E8)</f>
        <v>14</v>
      </c>
      <c r="R8" s="282"/>
      <c r="S8" s="274">
        <f>SUM('RSD C'!C8)</f>
        <v>1</v>
      </c>
      <c r="T8" s="86">
        <f>SUM('RSD C'!D8)</f>
        <v>2</v>
      </c>
      <c r="U8" s="262">
        <f>SUM('RSD C'!E8)</f>
        <v>3</v>
      </c>
      <c r="V8" s="282"/>
      <c r="W8" s="274">
        <f>SUM('RSD D'!C8)</f>
        <v>2</v>
      </c>
      <c r="X8" s="86">
        <f>SUM('RSD D'!D8)</f>
        <v>3</v>
      </c>
      <c r="Y8" s="262">
        <f>SUM('RSD D'!E8)</f>
        <v>5</v>
      </c>
      <c r="Z8" s="285"/>
    </row>
    <row r="9" spans="1:26" ht="13.5" thickBot="1">
      <c r="A9" s="26" t="s">
        <v>6</v>
      </c>
      <c r="B9" s="27" t="s">
        <v>172</v>
      </c>
      <c r="C9" s="216" t="s">
        <v>130</v>
      </c>
      <c r="D9" s="68">
        <f t="shared" si="0"/>
        <v>12</v>
      </c>
      <c r="E9" s="100">
        <f>SUM(BLB!F9+'RSD A'!F9+'RSD B'!F9+'RSD C'!F9+'RSD D'!F9)</f>
        <v>24</v>
      </c>
      <c r="F9" s="201">
        <f>SUM(D9+D10+D12-E9)</f>
        <v>0</v>
      </c>
      <c r="G9" s="261">
        <f>SUM(BLB!C9)</f>
        <v>0</v>
      </c>
      <c r="H9" s="85">
        <f>SUM(BLB!D9)</f>
        <v>0</v>
      </c>
      <c r="I9" s="262">
        <f>SUM(BLB!E9)</f>
        <v>0</v>
      </c>
      <c r="J9" s="257"/>
      <c r="K9" s="274">
        <f>SUM('RSD A'!C9)</f>
        <v>1</v>
      </c>
      <c r="L9" s="86">
        <f>SUM('RSD A'!D9)</f>
        <v>3</v>
      </c>
      <c r="M9" s="262">
        <f>SUM('RSD A'!E9)</f>
        <v>4</v>
      </c>
      <c r="N9" s="257"/>
      <c r="O9" s="274">
        <f>SUM('RSD B'!C9)</f>
        <v>0</v>
      </c>
      <c r="P9" s="86">
        <f>SUM('RSD B'!D9)</f>
        <v>4</v>
      </c>
      <c r="Q9" s="262">
        <f>SUM('RSD B'!E9)</f>
        <v>4</v>
      </c>
      <c r="R9" s="282"/>
      <c r="S9" s="274">
        <f>SUM('RSD C'!C9)</f>
        <v>0</v>
      </c>
      <c r="T9" s="86">
        <f>SUM('RSD C'!D9)</f>
        <v>1</v>
      </c>
      <c r="U9" s="262">
        <f>SUM('RSD C'!E9)</f>
        <v>1</v>
      </c>
      <c r="V9" s="282"/>
      <c r="W9" s="274">
        <f>SUM('RSD D'!C9)</f>
        <v>0</v>
      </c>
      <c r="X9" s="86">
        <f>SUM('RSD D'!D9)</f>
        <v>3</v>
      </c>
      <c r="Y9" s="262">
        <f>SUM('RSD D'!E9)</f>
        <v>3</v>
      </c>
      <c r="Z9" s="285"/>
    </row>
    <row r="10" spans="1:26" ht="13.5" thickBot="1">
      <c r="A10" s="26" t="s">
        <v>6</v>
      </c>
      <c r="B10" s="27" t="s">
        <v>173</v>
      </c>
      <c r="C10" s="216" t="s">
        <v>131</v>
      </c>
      <c r="D10" s="68">
        <f t="shared" si="0"/>
        <v>12</v>
      </c>
      <c r="E10" s="292" t="s">
        <v>90</v>
      </c>
      <c r="F10" s="291" t="s">
        <v>90</v>
      </c>
      <c r="G10" s="261">
        <f>SUM(BLB!C10)</f>
        <v>0</v>
      </c>
      <c r="H10" s="85">
        <f>SUM(BLB!D10)</f>
        <v>0</v>
      </c>
      <c r="I10" s="262">
        <f>SUM(BLB!E10)</f>
        <v>0</v>
      </c>
      <c r="J10" s="257"/>
      <c r="K10" s="274">
        <f>SUM('RSD A'!C10)</f>
        <v>0</v>
      </c>
      <c r="L10" s="86">
        <f>SUM('RSD A'!D10)</f>
        <v>2</v>
      </c>
      <c r="M10" s="262">
        <f>SUM('RSD A'!E10)</f>
        <v>2</v>
      </c>
      <c r="N10" s="257"/>
      <c r="O10" s="274">
        <f>SUM('RSD B'!C10)</f>
        <v>0</v>
      </c>
      <c r="P10" s="86">
        <f>SUM('RSD B'!D10)</f>
        <v>6</v>
      </c>
      <c r="Q10" s="262">
        <f>SUM('RSD B'!E10)</f>
        <v>6</v>
      </c>
      <c r="R10" s="282"/>
      <c r="S10" s="274">
        <f>SUM('RSD C'!C10)</f>
        <v>0</v>
      </c>
      <c r="T10" s="86">
        <f>SUM('RSD C'!D10)</f>
        <v>4</v>
      </c>
      <c r="U10" s="262">
        <f>SUM('RSD C'!E10)</f>
        <v>4</v>
      </c>
      <c r="V10" s="282"/>
      <c r="W10" s="274">
        <f>SUM('RSD D'!C10)</f>
        <v>0</v>
      </c>
      <c r="X10" s="86">
        <f>SUM('RSD D'!D10)</f>
        <v>0</v>
      </c>
      <c r="Y10" s="262">
        <f>SUM('RSD D'!E10)</f>
        <v>0</v>
      </c>
      <c r="Z10" s="285"/>
    </row>
    <row r="11" spans="1:26" ht="13.5" thickBot="1">
      <c r="A11" s="26" t="s">
        <v>38</v>
      </c>
      <c r="B11" s="27" t="s">
        <v>39</v>
      </c>
      <c r="C11" s="216" t="s">
        <v>132</v>
      </c>
      <c r="D11" s="68">
        <f t="shared" si="0"/>
        <v>16</v>
      </c>
      <c r="E11" s="100">
        <f>SUM(BLB!F11+'RSD A'!F11+'RSD B'!F11+'RSD C'!F11+'RSD D'!F11)</f>
        <v>16</v>
      </c>
      <c r="F11" s="201">
        <f t="shared" si="1"/>
        <v>0</v>
      </c>
      <c r="G11" s="261">
        <f>SUM(BLB!C11)</f>
        <v>1</v>
      </c>
      <c r="H11" s="85">
        <f>SUM(BLB!D11)</f>
        <v>0</v>
      </c>
      <c r="I11" s="262">
        <f>SUM(BLB!E11)</f>
        <v>1</v>
      </c>
      <c r="J11" s="257"/>
      <c r="K11" s="274">
        <f>SUM('RSD A'!C11)</f>
        <v>1</v>
      </c>
      <c r="L11" s="86">
        <f>SUM('RSD A'!D11)</f>
        <v>3</v>
      </c>
      <c r="M11" s="262">
        <f>SUM('RSD A'!E11)</f>
        <v>4</v>
      </c>
      <c r="N11" s="257"/>
      <c r="O11" s="274">
        <f>SUM('RSD B'!C11)</f>
        <v>2</v>
      </c>
      <c r="P11" s="86">
        <f>SUM('RSD B'!D11)</f>
        <v>0</v>
      </c>
      <c r="Q11" s="262">
        <f>SUM('RSD B'!E11)</f>
        <v>2</v>
      </c>
      <c r="R11" s="282"/>
      <c r="S11" s="274">
        <f>SUM('RSD C'!C11)</f>
        <v>2</v>
      </c>
      <c r="T11" s="86">
        <f>SUM('RSD C'!D11)</f>
        <v>2</v>
      </c>
      <c r="U11" s="262">
        <f>SUM('RSD C'!E11)</f>
        <v>4</v>
      </c>
      <c r="V11" s="282"/>
      <c r="W11" s="274">
        <f>SUM('RSD D'!C11)</f>
        <v>2</v>
      </c>
      <c r="X11" s="86">
        <f>SUM('RSD D'!D11)</f>
        <v>3</v>
      </c>
      <c r="Y11" s="262">
        <f>SUM('RSD D'!E11)</f>
        <v>5</v>
      </c>
      <c r="Z11" s="285"/>
    </row>
    <row r="12" spans="1:26" ht="13.5" thickBot="1">
      <c r="A12" s="76" t="s">
        <v>47</v>
      </c>
      <c r="B12" s="27" t="s">
        <v>276</v>
      </c>
      <c r="C12" s="216" t="s">
        <v>133</v>
      </c>
      <c r="D12" s="68">
        <f t="shared" si="0"/>
        <v>0</v>
      </c>
      <c r="E12" s="293" t="s">
        <v>90</v>
      </c>
      <c r="F12" s="292" t="s">
        <v>90</v>
      </c>
      <c r="G12" s="261">
        <f>SUM(BLB!C12)</f>
        <v>0</v>
      </c>
      <c r="H12" s="85">
        <f>SUM(BLB!D12)</f>
        <v>0</v>
      </c>
      <c r="I12" s="262">
        <f>SUM(BLB!E12)</f>
        <v>0</v>
      </c>
      <c r="J12" s="257"/>
      <c r="K12" s="274">
        <f>SUM('RSD A'!C12)</f>
        <v>0</v>
      </c>
      <c r="L12" s="86">
        <f>SUM('RSD A'!D12)</f>
        <v>0</v>
      </c>
      <c r="M12" s="262">
        <f>SUM('RSD A'!E12)</f>
        <v>0</v>
      </c>
      <c r="N12" s="257"/>
      <c r="O12" s="274">
        <f>SUM('RSD B'!C12)</f>
        <v>0</v>
      </c>
      <c r="P12" s="86">
        <f>SUM('RSD B'!D12)</f>
        <v>0</v>
      </c>
      <c r="Q12" s="262">
        <f>SUM('RSD B'!E12)</f>
        <v>0</v>
      </c>
      <c r="R12" s="282"/>
      <c r="S12" s="274">
        <f>SUM('RSD C'!C12)</f>
        <v>0</v>
      </c>
      <c r="T12" s="86">
        <f>SUM('RSD C'!D12)</f>
        <v>0</v>
      </c>
      <c r="U12" s="262">
        <f>SUM('RSD C'!E12)</f>
        <v>0</v>
      </c>
      <c r="V12" s="282"/>
      <c r="W12" s="274">
        <f>SUM('RSD D'!C12)</f>
        <v>0</v>
      </c>
      <c r="X12" s="86">
        <f>SUM('RSD D'!D12)</f>
        <v>0</v>
      </c>
      <c r="Y12" s="262">
        <f>SUM('RSD D'!E12)</f>
        <v>0</v>
      </c>
      <c r="Z12" s="35"/>
    </row>
    <row r="13" spans="1:26" ht="5.25" customHeight="1" thickBot="1">
      <c r="A13" s="88"/>
      <c r="B13" s="225"/>
      <c r="C13" s="90"/>
      <c r="D13" s="88"/>
      <c r="E13" s="288"/>
      <c r="F13" s="289"/>
      <c r="G13" s="263"/>
      <c r="H13" s="91"/>
      <c r="I13" s="264"/>
      <c r="J13" s="259"/>
      <c r="K13" s="275"/>
      <c r="L13" s="88"/>
      <c r="M13" s="264"/>
      <c r="N13" s="259"/>
      <c r="O13" s="275"/>
      <c r="P13" s="88"/>
      <c r="Q13" s="264"/>
      <c r="R13" s="259"/>
      <c r="S13" s="275"/>
      <c r="T13" s="88"/>
      <c r="U13" s="264"/>
      <c r="V13" s="259"/>
      <c r="W13" s="275"/>
      <c r="X13" s="88"/>
      <c r="Y13" s="264"/>
      <c r="Z13" s="95"/>
    </row>
    <row r="14" spans="1:26" ht="13.5" thickBot="1">
      <c r="A14" s="26" t="s">
        <v>196</v>
      </c>
      <c r="B14" t="s">
        <v>155</v>
      </c>
      <c r="C14" s="61" t="s">
        <v>188</v>
      </c>
      <c r="D14" s="68">
        <f aca="true" t="shared" si="2" ref="D14:D23">SUM(I14+M14+Q14+U14+Y14)</f>
        <v>5</v>
      </c>
      <c r="E14" s="100">
        <f>SUM(BLB!F14+'RSD A'!F14+'RSD B'!F14+'RSD C'!F14+'RSD D'!F14)</f>
        <v>5</v>
      </c>
      <c r="F14" s="256">
        <f aca="true" t="shared" si="3" ref="F14:F23">SUM(D14-E14)</f>
        <v>0</v>
      </c>
      <c r="G14" s="261">
        <f>SUM(BLB!C14)</f>
        <v>0</v>
      </c>
      <c r="H14" s="85">
        <f>SUM(BLB!D14)</f>
        <v>0</v>
      </c>
      <c r="I14" s="262">
        <f>SUM(BLB!E14)</f>
        <v>0</v>
      </c>
      <c r="J14" s="257"/>
      <c r="K14" s="274">
        <f>SUM('RSD A'!C14)</f>
        <v>1</v>
      </c>
      <c r="L14" s="86">
        <f>SUM('RSD A'!D14)</f>
        <v>0</v>
      </c>
      <c r="M14" s="262">
        <f>SUM('RSD A'!E14)</f>
        <v>1</v>
      </c>
      <c r="N14" s="257"/>
      <c r="O14" s="274">
        <f>SUM('RSD B'!C14)</f>
        <v>2</v>
      </c>
      <c r="P14" s="86">
        <f>SUM('RSD B'!D14)</f>
        <v>0</v>
      </c>
      <c r="Q14" s="262">
        <f>SUM('RSD B'!E14)</f>
        <v>2</v>
      </c>
      <c r="R14" s="282"/>
      <c r="S14" s="274">
        <f>SUM('RSD C'!C14)</f>
        <v>0</v>
      </c>
      <c r="T14" s="86">
        <f>SUM('RSD C'!D14)</f>
        <v>0</v>
      </c>
      <c r="U14" s="262">
        <f>SUM('RSD C'!E14)</f>
        <v>0</v>
      </c>
      <c r="V14" s="282"/>
      <c r="W14" s="274">
        <f>SUM('RSD D'!C14)</f>
        <v>0</v>
      </c>
      <c r="X14" s="86">
        <f>SUM('RSD D'!D14)</f>
        <v>2</v>
      </c>
      <c r="Y14" s="262">
        <f>SUM('RSD D'!E14)</f>
        <v>2</v>
      </c>
      <c r="Z14" s="285"/>
    </row>
    <row r="15" spans="1:26" ht="13.5" thickBot="1">
      <c r="A15" s="26" t="s">
        <v>196</v>
      </c>
      <c r="B15" t="s">
        <v>190</v>
      </c>
      <c r="C15" s="61" t="s">
        <v>431</v>
      </c>
      <c r="D15" s="68">
        <f t="shared" si="2"/>
        <v>5</v>
      </c>
      <c r="E15" s="292" t="s">
        <v>90</v>
      </c>
      <c r="F15" s="292" t="s">
        <v>90</v>
      </c>
      <c r="G15" s="261">
        <f>SUM(BLB!C15)</f>
        <v>0</v>
      </c>
      <c r="H15" s="85">
        <f>SUM(BLB!D15)</f>
        <v>0</v>
      </c>
      <c r="I15" s="262">
        <f>SUM(BLB!E15)</f>
        <v>0</v>
      </c>
      <c r="J15" s="257"/>
      <c r="K15" s="274">
        <f>SUM('RSD A'!C15)</f>
        <v>4</v>
      </c>
      <c r="L15" s="86">
        <f>SUM('RSD A'!D15)</f>
        <v>0</v>
      </c>
      <c r="M15" s="262">
        <f>SUM('RSD A'!E15)</f>
        <v>4</v>
      </c>
      <c r="N15" s="257"/>
      <c r="O15" s="274">
        <f>SUM('RSD B'!C15)</f>
        <v>1</v>
      </c>
      <c r="P15" s="86">
        <f>SUM('RSD B'!D15)</f>
        <v>0</v>
      </c>
      <c r="Q15" s="262">
        <f>SUM('RSD B'!E15)</f>
        <v>1</v>
      </c>
      <c r="R15" s="282"/>
      <c r="S15" s="274">
        <f>SUM('RSD C'!C15)</f>
        <v>0</v>
      </c>
      <c r="T15" s="86">
        <f>SUM('RSD C'!D15)</f>
        <v>0</v>
      </c>
      <c r="U15" s="262">
        <f>SUM('RSD C'!E15)</f>
        <v>0</v>
      </c>
      <c r="V15" s="282"/>
      <c r="W15" s="274">
        <f>SUM('RSD D'!C15)</f>
        <v>0</v>
      </c>
      <c r="X15" s="86">
        <f>SUM('RSD D'!D15)</f>
        <v>0</v>
      </c>
      <c r="Y15" s="262">
        <f>SUM('RSD D'!E15)</f>
        <v>0</v>
      </c>
      <c r="Z15" s="285"/>
    </row>
    <row r="16" spans="1:26" ht="13.5" thickBot="1">
      <c r="A16" s="26" t="s">
        <v>196</v>
      </c>
      <c r="B16" t="s">
        <v>362</v>
      </c>
      <c r="C16" s="61" t="s">
        <v>282</v>
      </c>
      <c r="D16" s="68">
        <f t="shared" si="2"/>
        <v>1</v>
      </c>
      <c r="E16" s="292" t="s">
        <v>90</v>
      </c>
      <c r="F16" s="292" t="s">
        <v>90</v>
      </c>
      <c r="G16" s="261">
        <f>SUM(BLB!C16)</f>
        <v>0</v>
      </c>
      <c r="H16" s="85">
        <f>SUM(BLB!D16)</f>
        <v>1</v>
      </c>
      <c r="I16" s="262">
        <f>SUM(BLB!E16)</f>
        <v>1</v>
      </c>
      <c r="J16" s="257"/>
      <c r="K16" s="274">
        <f>SUM('RSD A'!C16)</f>
        <v>0</v>
      </c>
      <c r="L16" s="86">
        <f>SUM('RSD A'!D16)</f>
        <v>0</v>
      </c>
      <c r="M16" s="262">
        <f>SUM('RSD A'!E16)</f>
        <v>0</v>
      </c>
      <c r="N16" s="257"/>
      <c r="O16" s="274">
        <f>SUM('RSD B'!C16)</f>
        <v>0</v>
      </c>
      <c r="P16" s="86">
        <f>SUM('RSD B'!D16)</f>
        <v>0</v>
      </c>
      <c r="Q16" s="262">
        <f>SUM('RSD B'!E16)</f>
        <v>0</v>
      </c>
      <c r="R16" s="282"/>
      <c r="S16" s="274">
        <f>SUM('RSD C'!C16)</f>
        <v>0</v>
      </c>
      <c r="T16" s="86">
        <f>SUM('RSD C'!D16)</f>
        <v>0</v>
      </c>
      <c r="U16" s="262">
        <f>SUM('RSD C'!E16)</f>
        <v>0</v>
      </c>
      <c r="V16" s="282"/>
      <c r="W16" s="274">
        <f>SUM('RSD D'!C16)</f>
        <v>0</v>
      </c>
      <c r="X16" s="86">
        <f>SUM('RSD D'!D16)</f>
        <v>0</v>
      </c>
      <c r="Y16" s="262">
        <f>SUM('RSD D'!E16)</f>
        <v>0</v>
      </c>
      <c r="Z16" s="285"/>
    </row>
    <row r="17" spans="1:26" ht="13.5" thickBot="1">
      <c r="A17" s="26" t="s">
        <v>196</v>
      </c>
      <c r="B17" t="s">
        <v>363</v>
      </c>
      <c r="C17" s="61" t="s">
        <v>283</v>
      </c>
      <c r="D17" s="68">
        <f t="shared" si="2"/>
        <v>0</v>
      </c>
      <c r="E17" s="292" t="s">
        <v>90</v>
      </c>
      <c r="F17" s="292" t="s">
        <v>90</v>
      </c>
      <c r="G17" s="261">
        <f>SUM(BLB!C17)</f>
        <v>0</v>
      </c>
      <c r="H17" s="85">
        <f>SUM(BLB!D17)</f>
        <v>0</v>
      </c>
      <c r="I17" s="262">
        <f>SUM(BLB!E17)</f>
        <v>0</v>
      </c>
      <c r="J17" s="257"/>
      <c r="K17" s="274">
        <f>SUM('RSD A'!C17)</f>
        <v>0</v>
      </c>
      <c r="L17" s="86">
        <f>SUM('RSD A'!D17)</f>
        <v>0</v>
      </c>
      <c r="M17" s="262">
        <f>SUM('RSD A'!E17)</f>
        <v>0</v>
      </c>
      <c r="N17" s="257"/>
      <c r="O17" s="274">
        <f>SUM('RSD B'!C17)</f>
        <v>0</v>
      </c>
      <c r="P17" s="86">
        <f>SUM('RSD B'!D17)</f>
        <v>0</v>
      </c>
      <c r="Q17" s="262">
        <f>SUM('RSD B'!E17)</f>
        <v>0</v>
      </c>
      <c r="R17" s="282"/>
      <c r="S17" s="274">
        <f>SUM('RSD C'!C17)</f>
        <v>0</v>
      </c>
      <c r="T17" s="86">
        <f>SUM('RSD C'!D17)</f>
        <v>0</v>
      </c>
      <c r="U17" s="262">
        <f>SUM('RSD C'!E17)</f>
        <v>0</v>
      </c>
      <c r="V17" s="282"/>
      <c r="W17" s="274">
        <f>SUM('RSD D'!C17)</f>
        <v>0</v>
      </c>
      <c r="X17" s="86">
        <f>SUM('RSD D'!D17)</f>
        <v>0</v>
      </c>
      <c r="Y17" s="262">
        <f>SUM('RSD D'!E17)</f>
        <v>0</v>
      </c>
      <c r="Z17" s="285"/>
    </row>
    <row r="18" spans="1:26" ht="13.5" thickBot="1">
      <c r="A18" s="26" t="s">
        <v>195</v>
      </c>
      <c r="B18" t="s">
        <v>158</v>
      </c>
      <c r="C18" s="61" t="s">
        <v>189</v>
      </c>
      <c r="D18" s="68">
        <f t="shared" si="2"/>
        <v>38</v>
      </c>
      <c r="E18" s="100">
        <f>SUM(BLB!F18+'RSD A'!F18+'RSD B'!F18+'RSD C'!F18+'RSD D'!F18)</f>
        <v>122</v>
      </c>
      <c r="F18" s="201">
        <f>SUM(D18+D19-E18)</f>
        <v>0</v>
      </c>
      <c r="G18" s="261">
        <f>SUM(BLB!C18)</f>
        <v>0</v>
      </c>
      <c r="H18" s="85">
        <f>SUM(BLB!D18)</f>
        <v>0</v>
      </c>
      <c r="I18" s="262">
        <f>SUM(BLB!E18)</f>
        <v>0</v>
      </c>
      <c r="J18" s="257"/>
      <c r="K18" s="274">
        <f>SUM('RSD A'!C18)</f>
        <v>1</v>
      </c>
      <c r="L18" s="86">
        <f>SUM('RSD A'!D18)</f>
        <v>7</v>
      </c>
      <c r="M18" s="262">
        <f>SUM('RSD A'!E18)</f>
        <v>8</v>
      </c>
      <c r="N18" s="257"/>
      <c r="O18" s="274">
        <f>SUM('RSD B'!C18)</f>
        <v>4</v>
      </c>
      <c r="P18" s="86">
        <f>SUM('RSD B'!D18)</f>
        <v>10</v>
      </c>
      <c r="Q18" s="262">
        <f>SUM('RSD B'!E18)</f>
        <v>14</v>
      </c>
      <c r="R18" s="282"/>
      <c r="S18" s="274">
        <f>SUM('RSD C'!C18)</f>
        <v>7</v>
      </c>
      <c r="T18" s="86">
        <f>SUM('RSD C'!D18)</f>
        <v>3</v>
      </c>
      <c r="U18" s="262">
        <f>SUM('RSD C'!E18)</f>
        <v>10</v>
      </c>
      <c r="V18" s="282"/>
      <c r="W18" s="274">
        <f>SUM('RSD D'!C18)</f>
        <v>5</v>
      </c>
      <c r="X18" s="86">
        <f>SUM('RSD D'!D18)</f>
        <v>1</v>
      </c>
      <c r="Y18" s="262">
        <f>SUM('RSD D'!E18)</f>
        <v>6</v>
      </c>
      <c r="Z18" s="285"/>
    </row>
    <row r="19" spans="1:26" ht="13.5" thickBot="1">
      <c r="A19" s="84" t="s">
        <v>195</v>
      </c>
      <c r="B19" t="s">
        <v>7</v>
      </c>
      <c r="C19" s="61" t="s">
        <v>179</v>
      </c>
      <c r="D19" s="68">
        <f t="shared" si="2"/>
        <v>84</v>
      </c>
      <c r="E19" s="292" t="s">
        <v>90</v>
      </c>
      <c r="F19" s="292" t="s">
        <v>90</v>
      </c>
      <c r="G19" s="261">
        <f>SUM(BLB!C19)</f>
        <v>3</v>
      </c>
      <c r="H19" s="85">
        <f>SUM(BLB!D19)</f>
        <v>2</v>
      </c>
      <c r="I19" s="262">
        <f>SUM(BLB!E19)</f>
        <v>5</v>
      </c>
      <c r="J19" s="257"/>
      <c r="K19" s="274">
        <f>SUM('RSD A'!C19)</f>
        <v>10</v>
      </c>
      <c r="L19" s="86">
        <f>SUM('RSD A'!D19)</f>
        <v>11</v>
      </c>
      <c r="M19" s="262">
        <f>SUM('RSD A'!E19)</f>
        <v>21</v>
      </c>
      <c r="N19" s="257"/>
      <c r="O19" s="274">
        <f>SUM('RSD B'!C19)</f>
        <v>11</v>
      </c>
      <c r="P19" s="86">
        <f>SUM('RSD B'!D19)</f>
        <v>10</v>
      </c>
      <c r="Q19" s="262">
        <f>SUM('RSD B'!E19)</f>
        <v>21</v>
      </c>
      <c r="R19" s="282"/>
      <c r="S19" s="274">
        <f>SUM('RSD C'!C19)</f>
        <v>15</v>
      </c>
      <c r="T19" s="86">
        <f>SUM('RSD C'!D19)</f>
        <v>10</v>
      </c>
      <c r="U19" s="262">
        <f>SUM('RSD C'!E19)</f>
        <v>25</v>
      </c>
      <c r="V19" s="282"/>
      <c r="W19" s="274">
        <f>SUM('RSD D'!C19)</f>
        <v>7</v>
      </c>
      <c r="X19" s="86">
        <f>SUM('RSD D'!D19)</f>
        <v>5</v>
      </c>
      <c r="Y19" s="262">
        <f>SUM('RSD D'!E19)</f>
        <v>12</v>
      </c>
      <c r="Z19" s="37"/>
    </row>
    <row r="20" spans="1:26" ht="12.75">
      <c r="A20" s="76" t="s">
        <v>100</v>
      </c>
      <c r="B20" t="s">
        <v>281</v>
      </c>
      <c r="C20" s="61" t="s">
        <v>134</v>
      </c>
      <c r="D20" s="68">
        <f t="shared" si="2"/>
        <v>0</v>
      </c>
      <c r="E20" s="100">
        <f>SUM(BLB!F20+'RSD A'!F20+'RSD B'!F20+'RSD C'!F20+'RSD D'!F20)</f>
        <v>0</v>
      </c>
      <c r="F20" s="256">
        <f t="shared" si="3"/>
        <v>0</v>
      </c>
      <c r="G20" s="261">
        <f>SUM(BLB!C20)</f>
        <v>0</v>
      </c>
      <c r="H20" s="85">
        <f>SUM(BLB!D20)</f>
        <v>0</v>
      </c>
      <c r="I20" s="262">
        <f>SUM(BLB!E20)</f>
        <v>0</v>
      </c>
      <c r="J20" s="257"/>
      <c r="K20" s="274">
        <f>SUM('RSD A'!C20)</f>
        <v>0</v>
      </c>
      <c r="L20" s="86">
        <f>SUM('RSD A'!D20)</f>
        <v>0</v>
      </c>
      <c r="M20" s="262">
        <f>SUM('RSD A'!E20)</f>
        <v>0</v>
      </c>
      <c r="N20" s="257"/>
      <c r="O20" s="274">
        <f>SUM('RSD B'!C20)</f>
        <v>0</v>
      </c>
      <c r="P20" s="86">
        <f>SUM('RSD B'!D20)</f>
        <v>0</v>
      </c>
      <c r="Q20" s="262">
        <f>SUM('RSD B'!E20)</f>
        <v>0</v>
      </c>
      <c r="R20" s="282"/>
      <c r="S20" s="274">
        <f>SUM('RSD C'!C20)</f>
        <v>0</v>
      </c>
      <c r="T20" s="86">
        <f>SUM('RSD C'!D20)</f>
        <v>0</v>
      </c>
      <c r="U20" s="262">
        <f>SUM('RSD C'!E20)</f>
        <v>0</v>
      </c>
      <c r="V20" s="282"/>
      <c r="W20" s="274">
        <f>SUM('RSD D'!C20)</f>
        <v>0</v>
      </c>
      <c r="X20" s="86">
        <f>SUM('RSD D'!D20)</f>
        <v>0</v>
      </c>
      <c r="Y20" s="262">
        <f>SUM('RSD D'!E20)</f>
        <v>0</v>
      </c>
      <c r="Z20" s="35"/>
    </row>
    <row r="21" spans="1:26" ht="12.75">
      <c r="A21" s="26" t="s">
        <v>8</v>
      </c>
      <c r="B21" t="s">
        <v>9</v>
      </c>
      <c r="C21" s="61" t="s">
        <v>181</v>
      </c>
      <c r="D21" s="68">
        <f t="shared" si="2"/>
        <v>25</v>
      </c>
      <c r="E21" s="100">
        <f>SUM(BLB!F21+'RSD A'!F21+'RSD B'!F21+'RSD C'!F21+'RSD D'!F21)</f>
        <v>25</v>
      </c>
      <c r="F21" s="256">
        <f t="shared" si="3"/>
        <v>0</v>
      </c>
      <c r="G21" s="261">
        <f>SUM(BLB!C21)</f>
        <v>3</v>
      </c>
      <c r="H21" s="85">
        <f>SUM(BLB!D21)</f>
        <v>1</v>
      </c>
      <c r="I21" s="262">
        <f>SUM(BLB!E21)</f>
        <v>4</v>
      </c>
      <c r="J21" s="257"/>
      <c r="K21" s="274">
        <f>SUM('RSD A'!C21)</f>
        <v>5</v>
      </c>
      <c r="L21" s="86">
        <f>SUM('RSD A'!D21)</f>
        <v>7</v>
      </c>
      <c r="M21" s="262">
        <f>SUM('RSD A'!E21)</f>
        <v>12</v>
      </c>
      <c r="N21" s="257"/>
      <c r="O21" s="274">
        <f>SUM('RSD B'!C21)</f>
        <v>3</v>
      </c>
      <c r="P21" s="86">
        <f>SUM('RSD B'!D21)</f>
        <v>1</v>
      </c>
      <c r="Q21" s="262">
        <f>SUM('RSD B'!E21)</f>
        <v>4</v>
      </c>
      <c r="R21" s="282"/>
      <c r="S21" s="274">
        <f>SUM('RSD C'!C21)</f>
        <v>4</v>
      </c>
      <c r="T21" s="86">
        <f>SUM('RSD C'!D21)</f>
        <v>1</v>
      </c>
      <c r="U21" s="262">
        <f>SUM('RSD C'!E21)</f>
        <v>5</v>
      </c>
      <c r="V21" s="282"/>
      <c r="W21" s="274">
        <f>SUM('RSD D'!C21)</f>
        <v>0</v>
      </c>
      <c r="X21" s="86">
        <f>SUM('RSD D'!D21)</f>
        <v>0</v>
      </c>
      <c r="Y21" s="262">
        <f>SUM('RSD D'!E21)</f>
        <v>0</v>
      </c>
      <c r="Z21" s="285"/>
    </row>
    <row r="22" spans="1:26" ht="12.75">
      <c r="A22" s="26" t="s">
        <v>10</v>
      </c>
      <c r="B22" t="s">
        <v>154</v>
      </c>
      <c r="C22" s="61" t="s">
        <v>183</v>
      </c>
      <c r="D22" s="68">
        <f t="shared" si="2"/>
        <v>86</v>
      </c>
      <c r="E22" s="100">
        <f>SUM(BLB!F22+'RSD A'!F22+'RSD B'!F22+'RSD C'!F22+'RSD D'!F22)</f>
        <v>86</v>
      </c>
      <c r="F22" s="256">
        <f t="shared" si="3"/>
        <v>0</v>
      </c>
      <c r="G22" s="261">
        <f>SUM(BLB!C22)</f>
        <v>3</v>
      </c>
      <c r="H22" s="85">
        <f>SUM(BLB!D22)</f>
        <v>0</v>
      </c>
      <c r="I22" s="262">
        <f>SUM(BLB!E22)</f>
        <v>3</v>
      </c>
      <c r="J22" s="257"/>
      <c r="K22" s="274">
        <f>SUM('RSD A'!C22)</f>
        <v>15</v>
      </c>
      <c r="L22" s="86">
        <f>SUM('RSD A'!D22)</f>
        <v>11</v>
      </c>
      <c r="M22" s="262">
        <f>SUM('RSD A'!E22)</f>
        <v>26</v>
      </c>
      <c r="N22" s="257"/>
      <c r="O22" s="274">
        <f>SUM('RSD B'!C22)</f>
        <v>24</v>
      </c>
      <c r="P22" s="86">
        <f>SUM('RSD B'!D22)</f>
        <v>8</v>
      </c>
      <c r="Q22" s="262">
        <f>SUM('RSD B'!E22)</f>
        <v>32</v>
      </c>
      <c r="R22" s="282"/>
      <c r="S22" s="274">
        <f>SUM('RSD C'!C22)</f>
        <v>5</v>
      </c>
      <c r="T22" s="86">
        <f>SUM('RSD C'!D22)</f>
        <v>9</v>
      </c>
      <c r="U22" s="262">
        <f>SUM('RSD C'!E22)</f>
        <v>14</v>
      </c>
      <c r="V22" s="282"/>
      <c r="W22" s="274">
        <f>SUM('RSD D'!C22)</f>
        <v>6</v>
      </c>
      <c r="X22" s="86">
        <f>SUM('RSD D'!D22)</f>
        <v>5</v>
      </c>
      <c r="Y22" s="262">
        <f>SUM('RSD D'!E22)</f>
        <v>11</v>
      </c>
      <c r="Z22" s="285"/>
    </row>
    <row r="23" spans="1:26" ht="13.5" thickBot="1">
      <c r="A23" s="26" t="s">
        <v>11</v>
      </c>
      <c r="B23" t="s">
        <v>12</v>
      </c>
      <c r="C23" s="61" t="s">
        <v>186</v>
      </c>
      <c r="D23" s="68">
        <f t="shared" si="2"/>
        <v>263</v>
      </c>
      <c r="E23" s="100">
        <f>SUM(BLB!F23+'RSD A'!F23+'RSD B'!F23+'RSD C'!F23+'RSD D'!F23)</f>
        <v>263</v>
      </c>
      <c r="F23" s="256">
        <f t="shared" si="3"/>
        <v>0</v>
      </c>
      <c r="G23" s="261">
        <f>SUM(BLB!C23)</f>
        <v>20</v>
      </c>
      <c r="H23" s="85">
        <f>SUM(BLB!D23)</f>
        <v>10</v>
      </c>
      <c r="I23" s="262">
        <f>SUM(BLB!E23)</f>
        <v>30</v>
      </c>
      <c r="J23" s="257"/>
      <c r="K23" s="274">
        <f>SUM('RSD A'!C23)</f>
        <v>47</v>
      </c>
      <c r="L23" s="86">
        <f>SUM('RSD A'!D23)</f>
        <v>45</v>
      </c>
      <c r="M23" s="262">
        <f>SUM('RSD A'!E23)</f>
        <v>92</v>
      </c>
      <c r="N23" s="257"/>
      <c r="O23" s="274">
        <f>SUM('RSD B'!C23)</f>
        <v>30</v>
      </c>
      <c r="P23" s="86">
        <f>SUM('RSD B'!D23)</f>
        <v>16</v>
      </c>
      <c r="Q23" s="262">
        <f>SUM('RSD B'!E23)</f>
        <v>46</v>
      </c>
      <c r="R23" s="282"/>
      <c r="S23" s="274">
        <f>SUM('RSD C'!C23)</f>
        <v>32</v>
      </c>
      <c r="T23" s="86">
        <f>SUM('RSD C'!D23)</f>
        <v>23</v>
      </c>
      <c r="U23" s="262">
        <f>SUM('RSD C'!E23)</f>
        <v>55</v>
      </c>
      <c r="V23" s="282"/>
      <c r="W23" s="274">
        <f>SUM('RSD D'!C23)</f>
        <v>23</v>
      </c>
      <c r="X23" s="86">
        <f>SUM('RSD D'!D23)</f>
        <v>17</v>
      </c>
      <c r="Y23" s="262">
        <f>SUM('RSD D'!E23)</f>
        <v>40</v>
      </c>
      <c r="Z23" s="285"/>
    </row>
    <row r="24" spans="1:26" ht="5.25" customHeight="1" thickBot="1">
      <c r="A24" s="88"/>
      <c r="B24" s="233"/>
      <c r="C24" s="90"/>
      <c r="D24" s="90"/>
      <c r="E24" s="95"/>
      <c r="F24" s="92"/>
      <c r="G24" s="263"/>
      <c r="H24" s="91"/>
      <c r="I24" s="264"/>
      <c r="J24" s="259"/>
      <c r="K24" s="275"/>
      <c r="L24" s="88"/>
      <c r="M24" s="264"/>
      <c r="N24" s="259"/>
      <c r="O24" s="275"/>
      <c r="P24" s="88"/>
      <c r="Q24" s="264"/>
      <c r="R24" s="259"/>
      <c r="S24" s="275"/>
      <c r="T24" s="88"/>
      <c r="U24" s="264"/>
      <c r="V24" s="259"/>
      <c r="W24" s="275"/>
      <c r="X24" s="88"/>
      <c r="Y24" s="264"/>
      <c r="Z24" s="95"/>
    </row>
    <row r="25" spans="1:26" ht="13.5" thickBot="1">
      <c r="A25" s="84" t="s">
        <v>13</v>
      </c>
      <c r="B25" t="s">
        <v>107</v>
      </c>
      <c r="C25" s="61" t="s">
        <v>197</v>
      </c>
      <c r="D25" s="68">
        <f>SUM(I25+M25+Q25+U25+Y25)</f>
        <v>55</v>
      </c>
      <c r="E25" s="100">
        <f>SUM(BLB!F25+'RSD A'!F25+'RSD B'!F25+'RSD C'!F25+'RSD D'!F25)</f>
        <v>61</v>
      </c>
      <c r="F25" s="201">
        <f>SUM(D15+D25+D28-E25)</f>
        <v>0</v>
      </c>
      <c r="G25" s="261">
        <f>SUM(BLB!C25)</f>
        <v>1</v>
      </c>
      <c r="H25" s="85">
        <f>SUM(BLB!D25)</f>
        <v>0</v>
      </c>
      <c r="I25" s="262">
        <f>SUM(BLB!E25)</f>
        <v>1</v>
      </c>
      <c r="J25" s="257"/>
      <c r="K25" s="274">
        <f>SUM('RSD A'!C25)</f>
        <v>9</v>
      </c>
      <c r="L25" s="86">
        <f>SUM('RSD A'!D25)</f>
        <v>2</v>
      </c>
      <c r="M25" s="262">
        <f>SUM('RSD A'!E25)</f>
        <v>11</v>
      </c>
      <c r="N25" s="257"/>
      <c r="O25" s="274">
        <f>SUM('RSD B'!C25)</f>
        <v>16</v>
      </c>
      <c r="P25" s="86">
        <f>SUM('RSD B'!D25)</f>
        <v>2</v>
      </c>
      <c r="Q25" s="262">
        <f>SUM('RSD B'!E25)</f>
        <v>18</v>
      </c>
      <c r="R25" s="282"/>
      <c r="S25" s="274">
        <f>SUM('RSD C'!C25)</f>
        <v>8</v>
      </c>
      <c r="T25" s="86">
        <f>SUM('RSD C'!D25)</f>
        <v>0</v>
      </c>
      <c r="U25" s="262">
        <f>SUM('RSD C'!E25)</f>
        <v>8</v>
      </c>
      <c r="V25" s="282"/>
      <c r="W25" s="274">
        <f>SUM('RSD D'!C25)</f>
        <v>14</v>
      </c>
      <c r="X25" s="86">
        <f>SUM('RSD D'!D25)</f>
        <v>3</v>
      </c>
      <c r="Y25" s="262">
        <f>SUM('RSD D'!E25)</f>
        <v>17</v>
      </c>
      <c r="Z25" s="37"/>
    </row>
    <row r="26" spans="1:26" ht="13.5" thickBot="1">
      <c r="A26" s="26" t="s">
        <v>13</v>
      </c>
      <c r="B26" t="s">
        <v>120</v>
      </c>
      <c r="C26" s="61" t="s">
        <v>201</v>
      </c>
      <c r="D26" s="292" t="s">
        <v>90</v>
      </c>
      <c r="E26" s="292" t="s">
        <v>90</v>
      </c>
      <c r="F26" s="292" t="s">
        <v>90</v>
      </c>
      <c r="G26" s="265" t="s">
        <v>90</v>
      </c>
      <c r="H26" s="31" t="s">
        <v>90</v>
      </c>
      <c r="I26" s="266" t="s">
        <v>90</v>
      </c>
      <c r="J26" s="258" t="s">
        <v>90</v>
      </c>
      <c r="K26" s="276" t="s">
        <v>90</v>
      </c>
      <c r="L26" s="20" t="s">
        <v>90</v>
      </c>
      <c r="M26" s="266" t="s">
        <v>90</v>
      </c>
      <c r="N26" s="258" t="s">
        <v>90</v>
      </c>
      <c r="O26" s="276" t="s">
        <v>90</v>
      </c>
      <c r="P26" s="20" t="s">
        <v>90</v>
      </c>
      <c r="Q26" s="266" t="s">
        <v>90</v>
      </c>
      <c r="R26" s="258" t="s">
        <v>90</v>
      </c>
      <c r="S26" s="276" t="s">
        <v>90</v>
      </c>
      <c r="T26" s="20" t="s">
        <v>90</v>
      </c>
      <c r="U26" s="266" t="s">
        <v>90</v>
      </c>
      <c r="V26" s="258" t="s">
        <v>90</v>
      </c>
      <c r="W26" s="276" t="s">
        <v>90</v>
      </c>
      <c r="X26" s="20" t="s">
        <v>90</v>
      </c>
      <c r="Y26" s="266" t="s">
        <v>90</v>
      </c>
      <c r="Z26" s="285"/>
    </row>
    <row r="27" spans="1:26" ht="13.5" thickBot="1">
      <c r="A27" s="26" t="s">
        <v>13</v>
      </c>
      <c r="B27" t="s">
        <v>121</v>
      </c>
      <c r="C27" s="61" t="s">
        <v>202</v>
      </c>
      <c r="D27" s="292" t="s">
        <v>90</v>
      </c>
      <c r="E27" s="292" t="s">
        <v>90</v>
      </c>
      <c r="F27" s="292" t="s">
        <v>90</v>
      </c>
      <c r="G27" s="265" t="s">
        <v>90</v>
      </c>
      <c r="H27" s="31" t="s">
        <v>90</v>
      </c>
      <c r="I27" s="266" t="s">
        <v>90</v>
      </c>
      <c r="J27" s="258" t="s">
        <v>90</v>
      </c>
      <c r="K27" s="276" t="s">
        <v>90</v>
      </c>
      <c r="L27" s="20" t="s">
        <v>90</v>
      </c>
      <c r="M27" s="266" t="s">
        <v>90</v>
      </c>
      <c r="N27" s="258" t="s">
        <v>90</v>
      </c>
      <c r="O27" s="276" t="s">
        <v>90</v>
      </c>
      <c r="P27" s="20" t="s">
        <v>90</v>
      </c>
      <c r="Q27" s="266" t="s">
        <v>90</v>
      </c>
      <c r="R27" s="258" t="s">
        <v>90</v>
      </c>
      <c r="S27" s="276" t="s">
        <v>90</v>
      </c>
      <c r="T27" s="20" t="s">
        <v>90</v>
      </c>
      <c r="U27" s="266" t="s">
        <v>90</v>
      </c>
      <c r="V27" s="258" t="s">
        <v>90</v>
      </c>
      <c r="W27" s="276" t="s">
        <v>90</v>
      </c>
      <c r="X27" s="20" t="s">
        <v>90</v>
      </c>
      <c r="Y27" s="266" t="s">
        <v>90</v>
      </c>
      <c r="Z27" s="285"/>
    </row>
    <row r="28" spans="1:26" ht="13.5" thickBot="1">
      <c r="A28" s="76" t="s">
        <v>200</v>
      </c>
      <c r="B28" t="s">
        <v>41</v>
      </c>
      <c r="C28" s="61" t="s">
        <v>199</v>
      </c>
      <c r="D28" s="68">
        <f>SUM(I28+M28+Q28+U28+Y28)</f>
        <v>1</v>
      </c>
      <c r="E28" s="292" t="s">
        <v>90</v>
      </c>
      <c r="F28" s="292" t="s">
        <v>90</v>
      </c>
      <c r="G28" s="261">
        <f>SUM(BLB!C28)</f>
        <v>1</v>
      </c>
      <c r="H28" s="85">
        <f>SUM(BLB!D28)</f>
        <v>0</v>
      </c>
      <c r="I28" s="262">
        <f>SUM(BLB!E28)</f>
        <v>1</v>
      </c>
      <c r="J28" s="257"/>
      <c r="K28" s="274">
        <f>SUM('RSD A'!C28)</f>
        <v>0</v>
      </c>
      <c r="L28" s="86">
        <f>SUM('RSD A'!D28)</f>
        <v>0</v>
      </c>
      <c r="M28" s="262">
        <f>SUM('RSD A'!E28)</f>
        <v>0</v>
      </c>
      <c r="N28" s="257"/>
      <c r="O28" s="274">
        <f>SUM('RSD B'!C28)</f>
        <v>0</v>
      </c>
      <c r="P28" s="86">
        <f>SUM('RSD B'!D28)</f>
        <v>0</v>
      </c>
      <c r="Q28" s="262">
        <f>SUM('RSD B'!E28)</f>
        <v>0</v>
      </c>
      <c r="R28" s="282"/>
      <c r="S28" s="274">
        <f>SUM('RSD C'!C28)</f>
        <v>0</v>
      </c>
      <c r="T28" s="86">
        <f>SUM('RSD C'!D28)</f>
        <v>0</v>
      </c>
      <c r="U28" s="262">
        <f>SUM('RSD C'!E28)</f>
        <v>0</v>
      </c>
      <c r="V28" s="282"/>
      <c r="W28" s="274">
        <f>SUM('RSD D'!C28)</f>
        <v>0</v>
      </c>
      <c r="X28" s="86">
        <f>SUM('RSD D'!D28)</f>
        <v>0</v>
      </c>
      <c r="Y28" s="262">
        <f>SUM('RSD D'!E28)</f>
        <v>0</v>
      </c>
      <c r="Z28" s="35"/>
    </row>
    <row r="29" spans="1:26" ht="5.25" customHeight="1" thickBot="1">
      <c r="A29" s="88"/>
      <c r="B29" s="234"/>
      <c r="C29" s="90"/>
      <c r="D29" s="88"/>
      <c r="E29" s="288"/>
      <c r="F29" s="289"/>
      <c r="G29" s="263"/>
      <c r="H29" s="91"/>
      <c r="I29" s="264"/>
      <c r="J29" s="259"/>
      <c r="K29" s="277"/>
      <c r="L29" s="93"/>
      <c r="M29" s="264"/>
      <c r="N29" s="259"/>
      <c r="O29" s="277"/>
      <c r="P29" s="93"/>
      <c r="Q29" s="271"/>
      <c r="R29" s="177"/>
      <c r="S29" s="277"/>
      <c r="T29" s="93"/>
      <c r="U29" s="271"/>
      <c r="V29" s="177"/>
      <c r="W29" s="277"/>
      <c r="X29" s="93"/>
      <c r="Y29" s="271"/>
      <c r="Z29" s="144"/>
    </row>
    <row r="30" spans="1:26" ht="13.5" thickBot="1">
      <c r="A30" s="84" t="s">
        <v>14</v>
      </c>
      <c r="B30" t="s">
        <v>287</v>
      </c>
      <c r="C30" s="61" t="s">
        <v>203</v>
      </c>
      <c r="D30" s="68">
        <f>SUM(I30+M30+Q30+U30+Y30)</f>
        <v>42</v>
      </c>
      <c r="E30" s="100">
        <f>SUM(BLB!F30+'RSD A'!F30+'RSD B'!F30+'RSD C'!F30+'RSD D'!F30)</f>
        <v>144</v>
      </c>
      <c r="F30" s="201">
        <f>SUM(D30+D31+D32+D33+D37+D38+D39+D40-E30)</f>
        <v>0</v>
      </c>
      <c r="G30" s="261">
        <f>SUM(BLB!C30)</f>
        <v>2</v>
      </c>
      <c r="H30" s="85">
        <f>SUM(BLB!D30)</f>
        <v>4</v>
      </c>
      <c r="I30" s="262">
        <f>SUM(BLB!E30)</f>
        <v>6</v>
      </c>
      <c r="J30" s="257"/>
      <c r="K30" s="274">
        <f>SUM('RSD A'!C30)</f>
        <v>3</v>
      </c>
      <c r="L30" s="86">
        <f>SUM('RSD A'!D30)</f>
        <v>4</v>
      </c>
      <c r="M30" s="262">
        <f>SUM('RSD A'!E30)</f>
        <v>7</v>
      </c>
      <c r="N30" s="257"/>
      <c r="O30" s="274">
        <f>SUM('RSD B'!C30)</f>
        <v>6</v>
      </c>
      <c r="P30" s="86">
        <f>SUM('RSD B'!D30)</f>
        <v>7</v>
      </c>
      <c r="Q30" s="262">
        <f>SUM('RSD B'!E30)</f>
        <v>13</v>
      </c>
      <c r="R30" s="282"/>
      <c r="S30" s="274">
        <f>SUM('RSD C'!C30)</f>
        <v>6</v>
      </c>
      <c r="T30" s="86">
        <f>SUM('RSD C'!D30)</f>
        <v>4</v>
      </c>
      <c r="U30" s="262">
        <f>SUM('RSD C'!E30)</f>
        <v>10</v>
      </c>
      <c r="V30" s="282"/>
      <c r="W30" s="274">
        <f>SUM('RSD D'!C30)</f>
        <v>4</v>
      </c>
      <c r="X30" s="86">
        <f>SUM('RSD D'!D30)</f>
        <v>2</v>
      </c>
      <c r="Y30" s="262">
        <f>SUM('RSD D'!E30)</f>
        <v>6</v>
      </c>
      <c r="Z30" s="37"/>
    </row>
    <row r="31" spans="1:26" ht="13.5" thickBot="1">
      <c r="A31" s="26" t="s">
        <v>14</v>
      </c>
      <c r="B31" t="s">
        <v>364</v>
      </c>
      <c r="C31" s="61" t="s">
        <v>204</v>
      </c>
      <c r="D31" s="68">
        <f>SUM(I31+M31+Q31+U31+Y31)</f>
        <v>78</v>
      </c>
      <c r="E31" s="292" t="s">
        <v>90</v>
      </c>
      <c r="F31" s="292" t="s">
        <v>90</v>
      </c>
      <c r="G31" s="261">
        <f>SUM(BLB!C31)</f>
        <v>20</v>
      </c>
      <c r="H31" s="85">
        <f>SUM(BLB!D31)</f>
        <v>10</v>
      </c>
      <c r="I31" s="262">
        <f>SUM(BLB!E31)</f>
        <v>30</v>
      </c>
      <c r="J31" s="257"/>
      <c r="K31" s="274">
        <f>SUM('RSD A'!C31)</f>
        <v>10</v>
      </c>
      <c r="L31" s="86">
        <f>SUM('RSD A'!D31)</f>
        <v>7</v>
      </c>
      <c r="M31" s="262">
        <f>SUM('RSD A'!E31)</f>
        <v>17</v>
      </c>
      <c r="N31" s="257"/>
      <c r="O31" s="274">
        <f>SUM('RSD B'!C31)</f>
        <v>5</v>
      </c>
      <c r="P31" s="86">
        <f>SUM('RSD B'!D31)</f>
        <v>9</v>
      </c>
      <c r="Q31" s="262">
        <f>SUM('RSD B'!E31)</f>
        <v>14</v>
      </c>
      <c r="R31" s="282"/>
      <c r="S31" s="274">
        <f>SUM('RSD C'!C31)</f>
        <v>6</v>
      </c>
      <c r="T31" s="86">
        <f>SUM('RSD C'!D31)</f>
        <v>4</v>
      </c>
      <c r="U31" s="262">
        <f>SUM('RSD C'!E31)</f>
        <v>10</v>
      </c>
      <c r="V31" s="282"/>
      <c r="W31" s="274">
        <f>SUM('RSD D'!C31)</f>
        <v>6</v>
      </c>
      <c r="X31" s="86">
        <f>SUM('RSD D'!D31)</f>
        <v>1</v>
      </c>
      <c r="Y31" s="262">
        <f>SUM('RSD D'!E31)</f>
        <v>7</v>
      </c>
      <c r="Z31" s="285"/>
    </row>
    <row r="32" spans="1:26" ht="13.5" thickBot="1">
      <c r="A32" s="26" t="s">
        <v>14</v>
      </c>
      <c r="B32" t="s">
        <v>365</v>
      </c>
      <c r="C32" s="61" t="s">
        <v>205</v>
      </c>
      <c r="D32" s="68">
        <f>SUM(I32+M32+Q32+U32+Y32)</f>
        <v>2</v>
      </c>
      <c r="E32" s="292" t="s">
        <v>90</v>
      </c>
      <c r="F32" s="292" t="s">
        <v>90</v>
      </c>
      <c r="G32" s="261">
        <f>SUM(BLB!C32)</f>
        <v>0</v>
      </c>
      <c r="H32" s="85">
        <f>SUM(BLB!D32)</f>
        <v>0</v>
      </c>
      <c r="I32" s="262">
        <f>SUM(BLB!E32)</f>
        <v>0</v>
      </c>
      <c r="J32" s="257"/>
      <c r="K32" s="274">
        <f>SUM('RSD A'!C32)</f>
        <v>1</v>
      </c>
      <c r="L32" s="86">
        <f>SUM('RSD A'!D32)</f>
        <v>1</v>
      </c>
      <c r="M32" s="262">
        <f>SUM('RSD A'!E32)</f>
        <v>2</v>
      </c>
      <c r="N32" s="257"/>
      <c r="O32" s="274">
        <f>SUM('RSD B'!C32)</f>
        <v>0</v>
      </c>
      <c r="P32" s="86">
        <f>SUM('RSD B'!D32)</f>
        <v>0</v>
      </c>
      <c r="Q32" s="262">
        <f>SUM('RSD B'!E32)</f>
        <v>0</v>
      </c>
      <c r="R32" s="282"/>
      <c r="S32" s="274">
        <f>SUM('RSD C'!C32)</f>
        <v>0</v>
      </c>
      <c r="T32" s="86">
        <f>SUM('RSD C'!D32)</f>
        <v>0</v>
      </c>
      <c r="U32" s="262">
        <f>SUM('RSD C'!E32)</f>
        <v>0</v>
      </c>
      <c r="V32" s="282"/>
      <c r="W32" s="274">
        <f>SUM('RSD D'!C32)</f>
        <v>0</v>
      </c>
      <c r="X32" s="86">
        <f>SUM('RSD D'!D32)</f>
        <v>0</v>
      </c>
      <c r="Y32" s="262">
        <f>SUM('RSD D'!E32)</f>
        <v>0</v>
      </c>
      <c r="Z32" s="285"/>
    </row>
    <row r="33" spans="1:26" ht="13.5" thickBot="1">
      <c r="A33" s="26" t="s">
        <v>14</v>
      </c>
      <c r="B33" t="s">
        <v>366</v>
      </c>
      <c r="C33" s="61" t="s">
        <v>233</v>
      </c>
      <c r="D33" s="68">
        <f>SUM(I33+M33+Q33+U33+Y33)</f>
        <v>3</v>
      </c>
      <c r="E33" s="292" t="s">
        <v>90</v>
      </c>
      <c r="F33" s="292" t="s">
        <v>90</v>
      </c>
      <c r="G33" s="261">
        <f>SUM(BLB!C33)</f>
        <v>0</v>
      </c>
      <c r="H33" s="85">
        <f>SUM(BLB!D33)</f>
        <v>0</v>
      </c>
      <c r="I33" s="262">
        <f>SUM(BLB!E33)</f>
        <v>0</v>
      </c>
      <c r="J33" s="257"/>
      <c r="K33" s="274">
        <f>SUM('RSD A'!C33)</f>
        <v>0</v>
      </c>
      <c r="L33" s="86">
        <f>SUM('RSD A'!D33)</f>
        <v>1</v>
      </c>
      <c r="M33" s="262">
        <f>SUM('RSD A'!E33)</f>
        <v>1</v>
      </c>
      <c r="N33" s="257"/>
      <c r="O33" s="274">
        <f>SUM('RSD B'!C33)</f>
        <v>2</v>
      </c>
      <c r="P33" s="86">
        <f>SUM('RSD B'!D33)</f>
        <v>0</v>
      </c>
      <c r="Q33" s="262">
        <f>SUM('RSD B'!E33)</f>
        <v>2</v>
      </c>
      <c r="R33" s="282"/>
      <c r="S33" s="274">
        <f>SUM('RSD C'!C33)</f>
        <v>0</v>
      </c>
      <c r="T33" s="86">
        <f>SUM('RSD C'!D33)</f>
        <v>0</v>
      </c>
      <c r="U33" s="262">
        <f>SUM('RSD C'!E33)</f>
        <v>0</v>
      </c>
      <c r="V33" s="282"/>
      <c r="W33" s="274">
        <f>SUM('RSD D'!C33)</f>
        <v>0</v>
      </c>
      <c r="X33" s="86">
        <f>SUM('RSD D'!D33)</f>
        <v>0</v>
      </c>
      <c r="Y33" s="262">
        <f>SUM('RSD D'!E33)</f>
        <v>0</v>
      </c>
      <c r="Z33" s="37"/>
    </row>
    <row r="34" spans="1:26" ht="13.5" thickBot="1">
      <c r="A34" s="26" t="s">
        <v>14</v>
      </c>
      <c r="B34" t="s">
        <v>367</v>
      </c>
      <c r="C34" s="61" t="s">
        <v>209</v>
      </c>
      <c r="D34" s="292" t="s">
        <v>90</v>
      </c>
      <c r="E34" s="292" t="s">
        <v>90</v>
      </c>
      <c r="F34" s="292" t="s">
        <v>90</v>
      </c>
      <c r="G34" s="267" t="s">
        <v>90</v>
      </c>
      <c r="H34" s="32" t="s">
        <v>90</v>
      </c>
      <c r="I34" s="266" t="s">
        <v>90</v>
      </c>
      <c r="J34" s="258" t="s">
        <v>90</v>
      </c>
      <c r="K34" s="278" t="s">
        <v>90</v>
      </c>
      <c r="L34" s="19" t="s">
        <v>90</v>
      </c>
      <c r="M34" s="266" t="s">
        <v>90</v>
      </c>
      <c r="N34" s="258" t="s">
        <v>90</v>
      </c>
      <c r="O34" s="278" t="s">
        <v>90</v>
      </c>
      <c r="P34" s="19" t="s">
        <v>90</v>
      </c>
      <c r="Q34" s="266" t="s">
        <v>90</v>
      </c>
      <c r="R34" s="258" t="s">
        <v>90</v>
      </c>
      <c r="S34" s="278" t="s">
        <v>90</v>
      </c>
      <c r="T34" s="19" t="s">
        <v>90</v>
      </c>
      <c r="U34" s="266" t="s">
        <v>90</v>
      </c>
      <c r="V34" s="258" t="s">
        <v>90</v>
      </c>
      <c r="W34" s="278" t="s">
        <v>90</v>
      </c>
      <c r="X34" s="19" t="s">
        <v>90</v>
      </c>
      <c r="Y34" s="266" t="s">
        <v>90</v>
      </c>
      <c r="Z34" s="285"/>
    </row>
    <row r="35" spans="1:26" ht="13.5" thickBot="1">
      <c r="A35" s="26" t="s">
        <v>14</v>
      </c>
      <c r="B35" t="s">
        <v>368</v>
      </c>
      <c r="C35" s="61" t="s">
        <v>210</v>
      </c>
      <c r="D35" s="292" t="s">
        <v>90</v>
      </c>
      <c r="E35" s="292" t="s">
        <v>90</v>
      </c>
      <c r="F35" s="292" t="s">
        <v>90</v>
      </c>
      <c r="G35" s="267" t="s">
        <v>90</v>
      </c>
      <c r="H35" s="32" t="s">
        <v>90</v>
      </c>
      <c r="I35" s="266" t="s">
        <v>90</v>
      </c>
      <c r="J35" s="258" t="s">
        <v>90</v>
      </c>
      <c r="K35" s="278" t="s">
        <v>90</v>
      </c>
      <c r="L35" s="19" t="s">
        <v>90</v>
      </c>
      <c r="M35" s="266" t="s">
        <v>90</v>
      </c>
      <c r="N35" s="258" t="s">
        <v>90</v>
      </c>
      <c r="O35" s="278" t="s">
        <v>90</v>
      </c>
      <c r="P35" s="19" t="s">
        <v>90</v>
      </c>
      <c r="Q35" s="266" t="s">
        <v>90</v>
      </c>
      <c r="R35" s="258" t="s">
        <v>90</v>
      </c>
      <c r="S35" s="278" t="s">
        <v>90</v>
      </c>
      <c r="T35" s="19" t="s">
        <v>90</v>
      </c>
      <c r="U35" s="266" t="s">
        <v>90</v>
      </c>
      <c r="V35" s="258" t="s">
        <v>90</v>
      </c>
      <c r="W35" s="278" t="s">
        <v>90</v>
      </c>
      <c r="X35" s="19" t="s">
        <v>90</v>
      </c>
      <c r="Y35" s="266" t="s">
        <v>90</v>
      </c>
      <c r="Z35" s="285"/>
    </row>
    <row r="36" spans="1:26" ht="13.5" thickBot="1">
      <c r="A36" s="26" t="s">
        <v>14</v>
      </c>
      <c r="B36" t="s">
        <v>369</v>
      </c>
      <c r="C36" s="61" t="s">
        <v>211</v>
      </c>
      <c r="D36" s="292" t="s">
        <v>90</v>
      </c>
      <c r="E36" s="292" t="s">
        <v>90</v>
      </c>
      <c r="F36" s="292" t="s">
        <v>90</v>
      </c>
      <c r="G36" s="267" t="s">
        <v>90</v>
      </c>
      <c r="H36" s="32" t="s">
        <v>90</v>
      </c>
      <c r="I36" s="266" t="s">
        <v>90</v>
      </c>
      <c r="J36" s="258" t="s">
        <v>90</v>
      </c>
      <c r="K36" s="278" t="s">
        <v>90</v>
      </c>
      <c r="L36" s="19" t="s">
        <v>90</v>
      </c>
      <c r="M36" s="266" t="s">
        <v>90</v>
      </c>
      <c r="N36" s="258" t="s">
        <v>90</v>
      </c>
      <c r="O36" s="278" t="s">
        <v>90</v>
      </c>
      <c r="P36" s="19" t="s">
        <v>90</v>
      </c>
      <c r="Q36" s="266" t="s">
        <v>90</v>
      </c>
      <c r="R36" s="258" t="s">
        <v>90</v>
      </c>
      <c r="S36" s="278" t="s">
        <v>90</v>
      </c>
      <c r="T36" s="19" t="s">
        <v>90</v>
      </c>
      <c r="U36" s="266" t="s">
        <v>90</v>
      </c>
      <c r="V36" s="258" t="s">
        <v>90</v>
      </c>
      <c r="W36" s="278" t="s">
        <v>90</v>
      </c>
      <c r="X36" s="19" t="s">
        <v>90</v>
      </c>
      <c r="Y36" s="266" t="s">
        <v>90</v>
      </c>
      <c r="Z36" s="285"/>
    </row>
    <row r="37" spans="1:26" ht="13.5" thickBot="1">
      <c r="A37" s="26" t="s">
        <v>14</v>
      </c>
      <c r="B37" t="s">
        <v>370</v>
      </c>
      <c r="C37" s="61" t="s">
        <v>288</v>
      </c>
      <c r="D37" s="68">
        <f>SUM(I37+M37+Q37+U37+Y37)</f>
        <v>12</v>
      </c>
      <c r="E37" s="292" t="s">
        <v>90</v>
      </c>
      <c r="F37" s="292" t="s">
        <v>90</v>
      </c>
      <c r="G37" s="261">
        <f>SUM(BLB!C37)</f>
        <v>0</v>
      </c>
      <c r="H37" s="85">
        <f>SUM(BLB!D37)</f>
        <v>0</v>
      </c>
      <c r="I37" s="262">
        <f>SUM(BLB!E37)</f>
        <v>0</v>
      </c>
      <c r="J37" s="257"/>
      <c r="K37" s="274">
        <f>SUM('RSD A'!C37)</f>
        <v>3</v>
      </c>
      <c r="L37" s="86">
        <f>SUM('RSD A'!D37)</f>
        <v>5</v>
      </c>
      <c r="M37" s="262">
        <f>SUM('RSD A'!E37)</f>
        <v>8</v>
      </c>
      <c r="N37" s="257"/>
      <c r="O37" s="274">
        <f>SUM('RSD B'!C37)</f>
        <v>2</v>
      </c>
      <c r="P37" s="86">
        <f>SUM('RSD B'!D37)</f>
        <v>2</v>
      </c>
      <c r="Q37" s="262">
        <f>SUM('RSD B'!E37)</f>
        <v>4</v>
      </c>
      <c r="R37" s="282"/>
      <c r="S37" s="274">
        <f>SUM('RSD C'!C37)</f>
        <v>0</v>
      </c>
      <c r="T37" s="86">
        <f>SUM('RSD C'!D37)</f>
        <v>0</v>
      </c>
      <c r="U37" s="262">
        <f>SUM('RSD C'!E37)</f>
        <v>0</v>
      </c>
      <c r="V37" s="282"/>
      <c r="W37" s="274">
        <f>SUM('RSD D'!C37)</f>
        <v>0</v>
      </c>
      <c r="X37" s="86">
        <f>SUM('RSD D'!D37)</f>
        <v>0</v>
      </c>
      <c r="Y37" s="262">
        <f>SUM('RSD D'!E37)</f>
        <v>0</v>
      </c>
      <c r="Z37" s="285"/>
    </row>
    <row r="38" spans="1:26" ht="13.5" thickBot="1">
      <c r="A38" s="26" t="s">
        <v>14</v>
      </c>
      <c r="B38" t="s">
        <v>371</v>
      </c>
      <c r="C38" s="61" t="s">
        <v>294</v>
      </c>
      <c r="D38" s="68">
        <f>SUM(I38+M38+Q38+U38+Y38)</f>
        <v>6</v>
      </c>
      <c r="E38" s="292" t="s">
        <v>90</v>
      </c>
      <c r="F38" s="292" t="s">
        <v>90</v>
      </c>
      <c r="G38" s="261">
        <f>SUM(BLB!C38)</f>
        <v>0</v>
      </c>
      <c r="H38" s="85">
        <f>SUM(BLB!D38)</f>
        <v>0</v>
      </c>
      <c r="I38" s="262">
        <f>SUM(BLB!E38)</f>
        <v>0</v>
      </c>
      <c r="J38" s="257"/>
      <c r="K38" s="274">
        <f>SUM('RSD A'!C38)</f>
        <v>0</v>
      </c>
      <c r="L38" s="86">
        <f>SUM('RSD A'!D38)</f>
        <v>0</v>
      </c>
      <c r="M38" s="262">
        <f>SUM('RSD A'!E38)</f>
        <v>0</v>
      </c>
      <c r="N38" s="257"/>
      <c r="O38" s="274">
        <f>SUM('RSD B'!C38)</f>
        <v>2</v>
      </c>
      <c r="P38" s="86">
        <f>SUM('RSD B'!D38)</f>
        <v>1</v>
      </c>
      <c r="Q38" s="262">
        <f>SUM('RSD B'!E38)</f>
        <v>3</v>
      </c>
      <c r="R38" s="282"/>
      <c r="S38" s="274">
        <f>SUM('RSD C'!C38)</f>
        <v>3</v>
      </c>
      <c r="T38" s="86">
        <f>SUM('RSD C'!D38)</f>
        <v>0</v>
      </c>
      <c r="U38" s="262">
        <f>SUM('RSD C'!E38)</f>
        <v>3</v>
      </c>
      <c r="V38" s="282"/>
      <c r="W38" s="274">
        <f>SUM('RSD D'!C38)</f>
        <v>0</v>
      </c>
      <c r="X38" s="86">
        <f>SUM('RSD D'!D38)</f>
        <v>0</v>
      </c>
      <c r="Y38" s="262">
        <f>SUM('RSD D'!E38)</f>
        <v>0</v>
      </c>
      <c r="Z38" s="285"/>
    </row>
    <row r="39" spans="1:26" ht="13.5" thickBot="1">
      <c r="A39" s="26" t="s">
        <v>14</v>
      </c>
      <c r="B39" t="s">
        <v>372</v>
      </c>
      <c r="C39" s="61" t="s">
        <v>301</v>
      </c>
      <c r="D39" s="68">
        <f>SUM(I39+M39+Q39+U39+Y39)</f>
        <v>1</v>
      </c>
      <c r="E39" s="292" t="s">
        <v>90</v>
      </c>
      <c r="F39" s="292" t="s">
        <v>90</v>
      </c>
      <c r="G39" s="261">
        <f>SUM(BLB!C39)</f>
        <v>1</v>
      </c>
      <c r="H39" s="85">
        <f>SUM(BLB!D39)</f>
        <v>0</v>
      </c>
      <c r="I39" s="262">
        <f>SUM(BLB!E39)</f>
        <v>1</v>
      </c>
      <c r="J39" s="257"/>
      <c r="K39" s="274">
        <f>SUM('RSD A'!C39)</f>
        <v>0</v>
      </c>
      <c r="L39" s="86">
        <f>SUM('RSD A'!D39)</f>
        <v>0</v>
      </c>
      <c r="M39" s="262">
        <f>SUM('RSD A'!E39)</f>
        <v>0</v>
      </c>
      <c r="N39" s="257"/>
      <c r="O39" s="274">
        <f>SUM('RSD B'!C39)</f>
        <v>0</v>
      </c>
      <c r="P39" s="86">
        <f>SUM('RSD B'!D39)</f>
        <v>0</v>
      </c>
      <c r="Q39" s="262">
        <f>SUM('RSD B'!E39)</f>
        <v>0</v>
      </c>
      <c r="R39" s="282"/>
      <c r="S39" s="274">
        <f>SUM('RSD C'!C39)</f>
        <v>0</v>
      </c>
      <c r="T39" s="86">
        <f>SUM('RSD C'!D39)</f>
        <v>0</v>
      </c>
      <c r="U39" s="262">
        <f>SUM('RSD C'!E39)</f>
        <v>0</v>
      </c>
      <c r="V39" s="282"/>
      <c r="W39" s="274">
        <f>SUM('RSD D'!C39)</f>
        <v>0</v>
      </c>
      <c r="X39" s="86">
        <f>SUM('RSD D'!D39)</f>
        <v>0</v>
      </c>
      <c r="Y39" s="262">
        <f>SUM('RSD D'!E39)</f>
        <v>0</v>
      </c>
      <c r="Z39" s="285"/>
    </row>
    <row r="40" spans="1:26" ht="13.5" thickBot="1">
      <c r="A40" s="26" t="s">
        <v>14</v>
      </c>
      <c r="B40" t="s">
        <v>373</v>
      </c>
      <c r="C40" s="61" t="s">
        <v>302</v>
      </c>
      <c r="D40" s="68">
        <f>SUM(I40+M40+Q40+U40+Y40)</f>
        <v>0</v>
      </c>
      <c r="E40" s="292" t="s">
        <v>90</v>
      </c>
      <c r="F40" s="292" t="s">
        <v>90</v>
      </c>
      <c r="G40" s="261">
        <f>SUM(BLB!C40)</f>
        <v>0</v>
      </c>
      <c r="H40" s="85">
        <f>SUM(BLB!D40)</f>
        <v>0</v>
      </c>
      <c r="I40" s="262">
        <f>SUM(BLB!E40)</f>
        <v>0</v>
      </c>
      <c r="J40" s="257"/>
      <c r="K40" s="274">
        <f>SUM('RSD A'!C40)</f>
        <v>0</v>
      </c>
      <c r="L40" s="86">
        <f>SUM('RSD A'!D40)</f>
        <v>0</v>
      </c>
      <c r="M40" s="262">
        <f>SUM('RSD A'!E40)</f>
        <v>0</v>
      </c>
      <c r="N40" s="257"/>
      <c r="O40" s="274">
        <f>SUM('RSD B'!C40)</f>
        <v>0</v>
      </c>
      <c r="P40" s="86">
        <f>SUM('RSD B'!D40)</f>
        <v>0</v>
      </c>
      <c r="Q40" s="262">
        <f>SUM('RSD B'!E40)</f>
        <v>0</v>
      </c>
      <c r="R40" s="282"/>
      <c r="S40" s="274">
        <f>SUM('RSD C'!C40)</f>
        <v>0</v>
      </c>
      <c r="T40" s="86">
        <f>SUM('RSD C'!D40)</f>
        <v>0</v>
      </c>
      <c r="U40" s="262">
        <f>SUM('RSD C'!E40)</f>
        <v>0</v>
      </c>
      <c r="V40" s="282"/>
      <c r="W40" s="274">
        <f>SUM('RSD D'!C40)</f>
        <v>0</v>
      </c>
      <c r="X40" s="86">
        <f>SUM('RSD D'!D40)</f>
        <v>0</v>
      </c>
      <c r="Y40" s="262">
        <f>SUM('RSD D'!E40)</f>
        <v>0</v>
      </c>
      <c r="Z40" s="285"/>
    </row>
    <row r="41" spans="1:26" ht="13.5" thickBot="1">
      <c r="A41" s="26" t="s">
        <v>14</v>
      </c>
      <c r="B41" t="s">
        <v>374</v>
      </c>
      <c r="C41" s="61" t="s">
        <v>295</v>
      </c>
      <c r="D41" s="292" t="s">
        <v>90</v>
      </c>
      <c r="E41" s="292" t="s">
        <v>90</v>
      </c>
      <c r="F41" s="292" t="s">
        <v>90</v>
      </c>
      <c r="G41" s="267" t="s">
        <v>90</v>
      </c>
      <c r="H41" s="32" t="s">
        <v>90</v>
      </c>
      <c r="I41" s="266" t="s">
        <v>90</v>
      </c>
      <c r="J41" s="258" t="s">
        <v>90</v>
      </c>
      <c r="K41" s="278" t="s">
        <v>90</v>
      </c>
      <c r="L41" s="19" t="s">
        <v>90</v>
      </c>
      <c r="M41" s="266" t="s">
        <v>90</v>
      </c>
      <c r="N41" s="258" t="s">
        <v>90</v>
      </c>
      <c r="O41" s="278" t="s">
        <v>90</v>
      </c>
      <c r="P41" s="19" t="s">
        <v>90</v>
      </c>
      <c r="Q41" s="266" t="s">
        <v>90</v>
      </c>
      <c r="R41" s="258" t="s">
        <v>90</v>
      </c>
      <c r="S41" s="278" t="s">
        <v>90</v>
      </c>
      <c r="T41" s="19" t="s">
        <v>90</v>
      </c>
      <c r="U41" s="266" t="s">
        <v>90</v>
      </c>
      <c r="V41" s="258" t="s">
        <v>90</v>
      </c>
      <c r="W41" s="278" t="s">
        <v>90</v>
      </c>
      <c r="X41" s="19" t="s">
        <v>90</v>
      </c>
      <c r="Y41" s="266" t="s">
        <v>90</v>
      </c>
      <c r="Z41" s="285"/>
    </row>
    <row r="42" spans="1:26" ht="13.5" thickBot="1">
      <c r="A42" s="26" t="s">
        <v>14</v>
      </c>
      <c r="B42" t="s">
        <v>375</v>
      </c>
      <c r="C42" s="61" t="s">
        <v>296</v>
      </c>
      <c r="D42" s="292" t="s">
        <v>90</v>
      </c>
      <c r="E42" s="292" t="s">
        <v>90</v>
      </c>
      <c r="F42" s="292" t="s">
        <v>90</v>
      </c>
      <c r="G42" s="267" t="s">
        <v>90</v>
      </c>
      <c r="H42" s="32" t="s">
        <v>90</v>
      </c>
      <c r="I42" s="266" t="s">
        <v>90</v>
      </c>
      <c r="J42" s="258" t="s">
        <v>90</v>
      </c>
      <c r="K42" s="278" t="s">
        <v>90</v>
      </c>
      <c r="L42" s="19" t="s">
        <v>90</v>
      </c>
      <c r="M42" s="266" t="s">
        <v>90</v>
      </c>
      <c r="N42" s="258" t="s">
        <v>90</v>
      </c>
      <c r="O42" s="278" t="s">
        <v>90</v>
      </c>
      <c r="P42" s="19" t="s">
        <v>90</v>
      </c>
      <c r="Q42" s="266" t="s">
        <v>90</v>
      </c>
      <c r="R42" s="258" t="s">
        <v>90</v>
      </c>
      <c r="S42" s="278" t="s">
        <v>90</v>
      </c>
      <c r="T42" s="19" t="s">
        <v>90</v>
      </c>
      <c r="U42" s="266" t="s">
        <v>90</v>
      </c>
      <c r="V42" s="258" t="s">
        <v>90</v>
      </c>
      <c r="W42" s="278" t="s">
        <v>90</v>
      </c>
      <c r="X42" s="19" t="s">
        <v>90</v>
      </c>
      <c r="Y42" s="266" t="s">
        <v>90</v>
      </c>
      <c r="Z42" s="285"/>
    </row>
    <row r="43" spans="1:26" ht="13.5" thickBot="1">
      <c r="A43" s="26" t="s">
        <v>14</v>
      </c>
      <c r="B43" t="s">
        <v>376</v>
      </c>
      <c r="C43" s="61" t="s">
        <v>297</v>
      </c>
      <c r="D43" s="292" t="s">
        <v>90</v>
      </c>
      <c r="E43" s="292" t="s">
        <v>90</v>
      </c>
      <c r="F43" s="292" t="s">
        <v>90</v>
      </c>
      <c r="G43" s="267" t="s">
        <v>90</v>
      </c>
      <c r="H43" s="32" t="s">
        <v>90</v>
      </c>
      <c r="I43" s="266" t="s">
        <v>90</v>
      </c>
      <c r="J43" s="258" t="s">
        <v>90</v>
      </c>
      <c r="K43" s="278" t="s">
        <v>90</v>
      </c>
      <c r="L43" s="19" t="s">
        <v>90</v>
      </c>
      <c r="M43" s="266" t="s">
        <v>90</v>
      </c>
      <c r="N43" s="258" t="s">
        <v>90</v>
      </c>
      <c r="O43" s="278" t="s">
        <v>90</v>
      </c>
      <c r="P43" s="19" t="s">
        <v>90</v>
      </c>
      <c r="Q43" s="266" t="s">
        <v>90</v>
      </c>
      <c r="R43" s="258" t="s">
        <v>90</v>
      </c>
      <c r="S43" s="278" t="s">
        <v>90</v>
      </c>
      <c r="T43" s="19" t="s">
        <v>90</v>
      </c>
      <c r="U43" s="266" t="s">
        <v>90</v>
      </c>
      <c r="V43" s="258" t="s">
        <v>90</v>
      </c>
      <c r="W43" s="278" t="s">
        <v>90</v>
      </c>
      <c r="X43" s="19" t="s">
        <v>90</v>
      </c>
      <c r="Y43" s="266" t="s">
        <v>90</v>
      </c>
      <c r="Z43" s="285"/>
    </row>
    <row r="44" spans="1:26" ht="5.25" customHeight="1" thickBot="1">
      <c r="A44" s="92"/>
      <c r="B44" s="233"/>
      <c r="C44" s="90"/>
      <c r="D44" s="290"/>
      <c r="E44" s="288"/>
      <c r="F44" s="289"/>
      <c r="G44" s="263"/>
      <c r="H44" s="91"/>
      <c r="I44" s="264"/>
      <c r="J44" s="259"/>
      <c r="K44" s="277"/>
      <c r="L44" s="93"/>
      <c r="M44" s="264"/>
      <c r="N44" s="259"/>
      <c r="O44" s="277"/>
      <c r="P44" s="93"/>
      <c r="Q44" s="271"/>
      <c r="R44" s="177"/>
      <c r="S44" s="277"/>
      <c r="T44" s="93"/>
      <c r="U44" s="271"/>
      <c r="V44" s="177"/>
      <c r="W44" s="277"/>
      <c r="X44" s="93"/>
      <c r="Y44" s="271"/>
      <c r="Z44" s="144"/>
    </row>
    <row r="45" spans="1:26" ht="12.75">
      <c r="A45" s="26" t="s">
        <v>15</v>
      </c>
      <c r="B45" t="s">
        <v>161</v>
      </c>
      <c r="C45" s="61" t="s">
        <v>432</v>
      </c>
      <c r="D45" s="68">
        <f aca="true" t="shared" si="4" ref="D45:D51">SUM(I45+M45+Q45+U45+Y45)</f>
        <v>110</v>
      </c>
      <c r="E45" s="100">
        <f>SUM(BLB!F45+'RSD A'!F45+'RSD B'!F45+'RSD C'!F45+'RSD D'!F45)</f>
        <v>110</v>
      </c>
      <c r="F45" s="256">
        <f aca="true" t="shared" si="5" ref="F45:F51">SUM(D45-E45)</f>
        <v>0</v>
      </c>
      <c r="G45" s="261">
        <f>SUM(BLB!C45)</f>
        <v>1</v>
      </c>
      <c r="H45" s="85">
        <f>SUM(BLB!D45)</f>
        <v>0</v>
      </c>
      <c r="I45" s="262">
        <f>SUM(BLB!E45)</f>
        <v>1</v>
      </c>
      <c r="J45" s="257"/>
      <c r="K45" s="274">
        <f>SUM('RSD A'!C45)</f>
        <v>9</v>
      </c>
      <c r="L45" s="86">
        <f>SUM('RSD A'!D45)</f>
        <v>16</v>
      </c>
      <c r="M45" s="262">
        <f>SUM('RSD A'!E45)</f>
        <v>25</v>
      </c>
      <c r="N45" s="257"/>
      <c r="O45" s="274">
        <f>SUM('RSD B'!C45)</f>
        <v>23</v>
      </c>
      <c r="P45" s="86">
        <f>SUM('RSD B'!D45)</f>
        <v>25</v>
      </c>
      <c r="Q45" s="262">
        <f>SUM('RSD B'!E45)</f>
        <v>48</v>
      </c>
      <c r="R45" s="282"/>
      <c r="S45" s="274">
        <f>SUM('RSD C'!C45)</f>
        <v>10</v>
      </c>
      <c r="T45" s="86">
        <f>SUM('RSD C'!D45)</f>
        <v>16</v>
      </c>
      <c r="U45" s="262">
        <f>SUM('RSD C'!E45)</f>
        <v>26</v>
      </c>
      <c r="V45" s="282"/>
      <c r="W45" s="274">
        <f>SUM('RSD D'!C45)</f>
        <v>8</v>
      </c>
      <c r="X45" s="86">
        <f>SUM('RSD D'!D45)</f>
        <v>2</v>
      </c>
      <c r="Y45" s="262">
        <f>SUM('RSD D'!E45)</f>
        <v>10</v>
      </c>
      <c r="Z45" s="285"/>
    </row>
    <row r="46" spans="1:26" ht="12.75">
      <c r="A46" s="26" t="s">
        <v>15</v>
      </c>
      <c r="B46" t="s">
        <v>162</v>
      </c>
      <c r="C46" s="61" t="s">
        <v>303</v>
      </c>
      <c r="D46" s="68">
        <f t="shared" si="4"/>
        <v>29</v>
      </c>
      <c r="E46" s="100">
        <f>SUM(BLB!F46+'RSD A'!F46+'RSD B'!F46+'RSD C'!F46+'RSD D'!F46)</f>
        <v>29</v>
      </c>
      <c r="F46" s="256">
        <f t="shared" si="5"/>
        <v>0</v>
      </c>
      <c r="G46" s="261">
        <f>SUM(BLB!C46)</f>
        <v>1</v>
      </c>
      <c r="H46" s="85">
        <f>SUM(BLB!D46)</f>
        <v>0</v>
      </c>
      <c r="I46" s="262">
        <f>SUM(BLB!E46)</f>
        <v>1</v>
      </c>
      <c r="J46" s="257"/>
      <c r="K46" s="274">
        <f>SUM('RSD A'!C46)</f>
        <v>2</v>
      </c>
      <c r="L46" s="86">
        <f>SUM('RSD A'!D46)</f>
        <v>2</v>
      </c>
      <c r="M46" s="262">
        <f>SUM('RSD A'!E46)</f>
        <v>4</v>
      </c>
      <c r="N46" s="257"/>
      <c r="O46" s="274">
        <f>SUM('RSD B'!C46)</f>
        <v>5</v>
      </c>
      <c r="P46" s="86">
        <f>SUM('RSD B'!D46)</f>
        <v>7</v>
      </c>
      <c r="Q46" s="262">
        <f>SUM('RSD B'!E46)</f>
        <v>12</v>
      </c>
      <c r="R46" s="282"/>
      <c r="S46" s="274">
        <f>SUM('RSD C'!C46)</f>
        <v>3</v>
      </c>
      <c r="T46" s="86">
        <f>SUM('RSD C'!D46)</f>
        <v>1</v>
      </c>
      <c r="U46" s="262">
        <f>SUM('RSD C'!E46)</f>
        <v>4</v>
      </c>
      <c r="V46" s="282"/>
      <c r="W46" s="274">
        <f>SUM('RSD D'!C46)</f>
        <v>4</v>
      </c>
      <c r="X46" s="86">
        <f>SUM('RSD D'!D46)</f>
        <v>4</v>
      </c>
      <c r="Y46" s="262">
        <f>SUM('RSD D'!E46)</f>
        <v>8</v>
      </c>
      <c r="Z46" s="285"/>
    </row>
    <row r="47" spans="1:26" ht="12.75">
      <c r="A47" s="26" t="s">
        <v>15</v>
      </c>
      <c r="B47" t="s">
        <v>163</v>
      </c>
      <c r="C47" s="61" t="s">
        <v>304</v>
      </c>
      <c r="D47" s="68">
        <f t="shared" si="4"/>
        <v>27</v>
      </c>
      <c r="E47" s="100">
        <f>SUM(BLB!F47+'RSD A'!F47+'RSD B'!F47+'RSD C'!F47+'RSD D'!F47)</f>
        <v>27</v>
      </c>
      <c r="F47" s="256">
        <f t="shared" si="5"/>
        <v>0</v>
      </c>
      <c r="G47" s="261">
        <f>SUM(BLB!C47)</f>
        <v>0</v>
      </c>
      <c r="H47" s="85">
        <f>SUM(BLB!D47)</f>
        <v>1</v>
      </c>
      <c r="I47" s="262">
        <f>SUM(BLB!E47)</f>
        <v>1</v>
      </c>
      <c r="J47" s="257"/>
      <c r="K47" s="274">
        <f>SUM('RSD A'!C47)</f>
        <v>4</v>
      </c>
      <c r="L47" s="86">
        <f>SUM('RSD A'!D47)</f>
        <v>1</v>
      </c>
      <c r="M47" s="262">
        <f>SUM('RSD A'!E47)</f>
        <v>5</v>
      </c>
      <c r="N47" s="257"/>
      <c r="O47" s="274">
        <f>SUM('RSD B'!C47)</f>
        <v>7</v>
      </c>
      <c r="P47" s="86">
        <f>SUM('RSD B'!D47)</f>
        <v>3</v>
      </c>
      <c r="Q47" s="262">
        <f>SUM('RSD B'!E47)</f>
        <v>10</v>
      </c>
      <c r="R47" s="282"/>
      <c r="S47" s="274">
        <f>SUM('RSD C'!C47)</f>
        <v>1</v>
      </c>
      <c r="T47" s="86">
        <f>SUM('RSD C'!D47)</f>
        <v>4</v>
      </c>
      <c r="U47" s="262">
        <f>SUM('RSD C'!E47)</f>
        <v>5</v>
      </c>
      <c r="V47" s="282"/>
      <c r="W47" s="274">
        <f>SUM('RSD D'!C47)</f>
        <v>4</v>
      </c>
      <c r="X47" s="86">
        <f>SUM('RSD D'!D47)</f>
        <v>2</v>
      </c>
      <c r="Y47" s="262">
        <f>SUM('RSD D'!E47)</f>
        <v>6</v>
      </c>
      <c r="Z47" s="285"/>
    </row>
    <row r="48" spans="1:26" ht="12.75">
      <c r="A48" s="26" t="s">
        <v>15</v>
      </c>
      <c r="B48" t="s">
        <v>164</v>
      </c>
      <c r="C48" s="61" t="s">
        <v>305</v>
      </c>
      <c r="D48" s="68">
        <f>SUM(I48+M48+Q48+U48+Y48)</f>
        <v>68</v>
      </c>
      <c r="E48" s="100">
        <f>SUM(BLB!F48+'RSD A'!F48+'RSD B'!F48+'RSD C'!F48+'RSD D'!F48)</f>
        <v>71</v>
      </c>
      <c r="F48" s="256">
        <f>SUM(D48+D16+D55-E48)</f>
        <v>0</v>
      </c>
      <c r="G48" s="261">
        <f>SUM(BLB!C48)</f>
        <v>2</v>
      </c>
      <c r="H48" s="85">
        <f>SUM(BLB!D48)</f>
        <v>0</v>
      </c>
      <c r="I48" s="262">
        <f>SUM(BLB!E48)</f>
        <v>2</v>
      </c>
      <c r="J48" s="257"/>
      <c r="K48" s="274">
        <f>SUM('RSD A'!C48)</f>
        <v>4</v>
      </c>
      <c r="L48" s="86">
        <f>SUM('RSD A'!D48)</f>
        <v>6</v>
      </c>
      <c r="M48" s="262">
        <f>SUM('RSD A'!E48)</f>
        <v>10</v>
      </c>
      <c r="N48" s="257"/>
      <c r="O48" s="274">
        <f>SUM('RSD B'!C48)</f>
        <v>24</v>
      </c>
      <c r="P48" s="86">
        <f>SUM('RSD B'!D48)</f>
        <v>16</v>
      </c>
      <c r="Q48" s="262">
        <f>SUM('RSD B'!E48)</f>
        <v>40</v>
      </c>
      <c r="R48" s="282"/>
      <c r="S48" s="274">
        <f>SUM('RSD C'!C48)</f>
        <v>3</v>
      </c>
      <c r="T48" s="86">
        <f>SUM('RSD C'!D48)</f>
        <v>9</v>
      </c>
      <c r="U48" s="262">
        <f>SUM('RSD C'!E48)</f>
        <v>12</v>
      </c>
      <c r="V48" s="282"/>
      <c r="W48" s="274">
        <f>SUM('RSD D'!C48)</f>
        <v>4</v>
      </c>
      <c r="X48" s="86">
        <f>SUM('RSD D'!D48)</f>
        <v>0</v>
      </c>
      <c r="Y48" s="262">
        <f>SUM('RSD D'!E48)</f>
        <v>4</v>
      </c>
      <c r="Z48" s="285"/>
    </row>
    <row r="49" spans="1:26" ht="12.75">
      <c r="A49" s="26" t="s">
        <v>15</v>
      </c>
      <c r="B49" t="s">
        <v>306</v>
      </c>
      <c r="C49" s="61" t="s">
        <v>310</v>
      </c>
      <c r="D49" s="68">
        <f>SUM(I49+M49+Q49+U49+Y49)</f>
        <v>64</v>
      </c>
      <c r="E49" s="100">
        <f>SUM(BLB!F49+'RSD A'!F49+'RSD B'!F49+'RSD C'!F49+'RSD D'!F49)</f>
        <v>64</v>
      </c>
      <c r="F49" s="256">
        <f t="shared" si="5"/>
        <v>0</v>
      </c>
      <c r="G49" s="261">
        <f>SUM(BLB!C49)</f>
        <v>0</v>
      </c>
      <c r="H49" s="85">
        <f>SUM(BLB!D49)</f>
        <v>0</v>
      </c>
      <c r="I49" s="262">
        <f>SUM(BLB!E49)</f>
        <v>0</v>
      </c>
      <c r="J49" s="257"/>
      <c r="K49" s="274">
        <f>SUM('RSD A'!C49)</f>
        <v>9</v>
      </c>
      <c r="L49" s="86">
        <f>SUM('RSD A'!D49)</f>
        <v>5</v>
      </c>
      <c r="M49" s="262">
        <f>SUM('RSD A'!E49)</f>
        <v>14</v>
      </c>
      <c r="N49" s="257"/>
      <c r="O49" s="274">
        <f>SUM('RSD B'!C49)</f>
        <v>18</v>
      </c>
      <c r="P49" s="86">
        <f>SUM('RSD B'!D49)</f>
        <v>10</v>
      </c>
      <c r="Q49" s="262">
        <f>SUM('RSD B'!E49)</f>
        <v>28</v>
      </c>
      <c r="R49" s="282"/>
      <c r="S49" s="274">
        <f>SUM('RSD C'!C49)</f>
        <v>10</v>
      </c>
      <c r="T49" s="86">
        <f>SUM('RSD C'!D49)</f>
        <v>1</v>
      </c>
      <c r="U49" s="262">
        <f>SUM('RSD C'!E49)</f>
        <v>11</v>
      </c>
      <c r="V49" s="282"/>
      <c r="W49" s="274">
        <f>SUM('RSD D'!C49)</f>
        <v>6</v>
      </c>
      <c r="X49" s="86">
        <f>SUM('RSD D'!D49)</f>
        <v>5</v>
      </c>
      <c r="Y49" s="262">
        <f>SUM('RSD D'!E49)</f>
        <v>11</v>
      </c>
      <c r="Z49" s="285"/>
    </row>
    <row r="50" spans="1:26" ht="12.75">
      <c r="A50" s="26" t="s">
        <v>15</v>
      </c>
      <c r="B50" t="s">
        <v>307</v>
      </c>
      <c r="C50" s="61" t="s">
        <v>311</v>
      </c>
      <c r="D50" s="68">
        <f t="shared" si="4"/>
        <v>6</v>
      </c>
      <c r="E50" s="100">
        <f>SUM(BLB!F50+'RSD A'!F50+'RSD B'!F50+'RSD C'!F50+'RSD D'!F50)</f>
        <v>6</v>
      </c>
      <c r="F50" s="256">
        <f t="shared" si="5"/>
        <v>0</v>
      </c>
      <c r="G50" s="261">
        <f>SUM(BLB!C50)</f>
        <v>0</v>
      </c>
      <c r="H50" s="85">
        <f>SUM(BLB!D50)</f>
        <v>0</v>
      </c>
      <c r="I50" s="262">
        <f>SUM(BLB!E50)</f>
        <v>0</v>
      </c>
      <c r="J50" s="257"/>
      <c r="K50" s="274">
        <f>SUM('RSD A'!C50)</f>
        <v>4</v>
      </c>
      <c r="L50" s="86">
        <f>SUM('RSD A'!D50)</f>
        <v>1</v>
      </c>
      <c r="M50" s="262">
        <f>SUM('RSD A'!E50)</f>
        <v>5</v>
      </c>
      <c r="N50" s="257"/>
      <c r="O50" s="274">
        <f>SUM('RSD B'!C50)</f>
        <v>1</v>
      </c>
      <c r="P50" s="86">
        <f>SUM('RSD B'!D50)</f>
        <v>0</v>
      </c>
      <c r="Q50" s="262">
        <f>SUM('RSD B'!E50)</f>
        <v>1</v>
      </c>
      <c r="R50" s="282"/>
      <c r="S50" s="274">
        <f>SUM('RSD C'!C50)</f>
        <v>0</v>
      </c>
      <c r="T50" s="86">
        <f>SUM('RSD C'!D50)</f>
        <v>0</v>
      </c>
      <c r="U50" s="262">
        <f>SUM('RSD C'!E50)</f>
        <v>0</v>
      </c>
      <c r="V50" s="282"/>
      <c r="W50" s="274">
        <f>SUM('RSD D'!C50)</f>
        <v>0</v>
      </c>
      <c r="X50" s="86">
        <f>SUM('RSD D'!D50)</f>
        <v>0</v>
      </c>
      <c r="Y50" s="262">
        <f>SUM('RSD D'!E50)</f>
        <v>0</v>
      </c>
      <c r="Z50" s="285"/>
    </row>
    <row r="51" spans="1:26" ht="12.75">
      <c r="A51" s="26" t="s">
        <v>15</v>
      </c>
      <c r="B51" t="s">
        <v>308</v>
      </c>
      <c r="C51" s="61" t="s">
        <v>312</v>
      </c>
      <c r="D51" s="68">
        <f t="shared" si="4"/>
        <v>9</v>
      </c>
      <c r="E51" s="100">
        <f>SUM(BLB!F51+'RSD A'!F51+'RSD B'!F51+'RSD C'!F51+'RSD D'!F51)</f>
        <v>9</v>
      </c>
      <c r="F51" s="256">
        <f t="shared" si="5"/>
        <v>0</v>
      </c>
      <c r="G51" s="261">
        <f>SUM(BLB!C51)</f>
        <v>0</v>
      </c>
      <c r="H51" s="85">
        <f>SUM(BLB!D51)</f>
        <v>0</v>
      </c>
      <c r="I51" s="262">
        <f>SUM(BLB!E51)</f>
        <v>0</v>
      </c>
      <c r="J51" s="257"/>
      <c r="K51" s="274">
        <f>SUM('RSD A'!C51)</f>
        <v>1</v>
      </c>
      <c r="L51" s="86">
        <f>SUM('RSD A'!D51)</f>
        <v>0</v>
      </c>
      <c r="M51" s="262">
        <f>SUM('RSD A'!E51)</f>
        <v>1</v>
      </c>
      <c r="N51" s="257"/>
      <c r="O51" s="274">
        <f>SUM('RSD B'!C51)</f>
        <v>4</v>
      </c>
      <c r="P51" s="86">
        <f>SUM('RSD B'!D51)</f>
        <v>0</v>
      </c>
      <c r="Q51" s="262">
        <f>SUM('RSD B'!E51)</f>
        <v>4</v>
      </c>
      <c r="R51" s="282"/>
      <c r="S51" s="274">
        <f>SUM('RSD C'!C51)</f>
        <v>2</v>
      </c>
      <c r="T51" s="86">
        <f>SUM('RSD C'!D51)</f>
        <v>0</v>
      </c>
      <c r="U51" s="262">
        <f>SUM('RSD C'!E51)</f>
        <v>2</v>
      </c>
      <c r="V51" s="282"/>
      <c r="W51" s="274">
        <f>SUM('RSD D'!C51)</f>
        <v>2</v>
      </c>
      <c r="X51" s="86">
        <f>SUM('RSD D'!D51)</f>
        <v>0</v>
      </c>
      <c r="Y51" s="262">
        <f>SUM('RSD D'!E51)</f>
        <v>2</v>
      </c>
      <c r="Z51" s="285"/>
    </row>
    <row r="52" spans="1:26" ht="13.5" thickBot="1">
      <c r="A52" s="26" t="s">
        <v>15</v>
      </c>
      <c r="B52" t="s">
        <v>309</v>
      </c>
      <c r="C52" s="61" t="s">
        <v>313</v>
      </c>
      <c r="D52" s="68">
        <f>SUM(I52+M52+Q52+U52+Y52)</f>
        <v>2</v>
      </c>
      <c r="E52" s="100">
        <f>SUM(BLB!F52+'RSD A'!F52+'RSD B'!F52+'RSD C'!F52+'RSD D'!F52)</f>
        <v>3</v>
      </c>
      <c r="F52" s="256">
        <f>SUM(D52+D56+D17-E52)</f>
        <v>0</v>
      </c>
      <c r="G52" s="261">
        <f>SUM(BLB!C52)</f>
        <v>0</v>
      </c>
      <c r="H52" s="85">
        <f>SUM(BLB!D52)</f>
        <v>0</v>
      </c>
      <c r="I52" s="262">
        <f>SUM(BLB!E52)</f>
        <v>0</v>
      </c>
      <c r="J52" s="257"/>
      <c r="K52" s="274">
        <f>SUM('RSD A'!C52)</f>
        <v>0</v>
      </c>
      <c r="L52" s="86">
        <f>SUM('RSD A'!D52)</f>
        <v>0</v>
      </c>
      <c r="M52" s="262">
        <f>SUM('RSD A'!E52)</f>
        <v>0</v>
      </c>
      <c r="N52" s="257"/>
      <c r="O52" s="274">
        <f>SUM('RSD B'!C52)</f>
        <v>1</v>
      </c>
      <c r="P52" s="86">
        <f>SUM('RSD B'!D52)</f>
        <v>0</v>
      </c>
      <c r="Q52" s="262">
        <f>SUM('RSD B'!E52)</f>
        <v>1</v>
      </c>
      <c r="R52" s="282"/>
      <c r="S52" s="274">
        <f>SUM('RSD C'!C52)</f>
        <v>0</v>
      </c>
      <c r="T52" s="86">
        <f>SUM('RSD C'!D52)</f>
        <v>0</v>
      </c>
      <c r="U52" s="262">
        <f>SUM('RSD C'!E52)</f>
        <v>0</v>
      </c>
      <c r="V52" s="282"/>
      <c r="W52" s="274">
        <f>SUM('RSD D'!C52)</f>
        <v>1</v>
      </c>
      <c r="X52" s="86">
        <f>SUM('RSD D'!D52)</f>
        <v>0</v>
      </c>
      <c r="Y52" s="262">
        <f>SUM('RSD D'!E52)</f>
        <v>1</v>
      </c>
      <c r="Z52" s="285"/>
    </row>
    <row r="53" spans="1:26" ht="5.25" customHeight="1" thickBot="1">
      <c r="A53" s="88"/>
      <c r="B53" s="234"/>
      <c r="C53" s="90"/>
      <c r="D53" s="88"/>
      <c r="E53" s="88"/>
      <c r="F53" s="92"/>
      <c r="G53" s="263"/>
      <c r="H53" s="91"/>
      <c r="I53" s="264"/>
      <c r="J53" s="259"/>
      <c r="K53" s="277"/>
      <c r="L53" s="93"/>
      <c r="M53" s="264"/>
      <c r="N53" s="259"/>
      <c r="O53" s="277"/>
      <c r="P53" s="93"/>
      <c r="Q53" s="271"/>
      <c r="R53" s="177"/>
      <c r="S53" s="277"/>
      <c r="T53" s="93"/>
      <c r="U53" s="271"/>
      <c r="V53" s="177"/>
      <c r="W53" s="277"/>
      <c r="X53" s="93"/>
      <c r="Y53" s="271"/>
      <c r="Z53" s="144"/>
    </row>
    <row r="54" spans="1:26" ht="15.75" thickBot="1">
      <c r="A54" s="26" t="s">
        <v>16</v>
      </c>
      <c r="B54" s="219" t="s">
        <v>325</v>
      </c>
      <c r="C54" s="61" t="s">
        <v>213</v>
      </c>
      <c r="D54" s="68">
        <f>SUM(I54+M54+Q54+U54+Y54)</f>
        <v>14</v>
      </c>
      <c r="E54" s="100">
        <f>SUM(BLB!F54+'RSD A'!F54+'RSD B'!F54+'RSD C'!F54+'RSD D'!F54)</f>
        <v>14</v>
      </c>
      <c r="F54" s="256">
        <f>SUM(D54-E54)</f>
        <v>0</v>
      </c>
      <c r="G54" s="261">
        <f>SUM(BLB!C54)</f>
        <v>1</v>
      </c>
      <c r="H54" s="85">
        <f>SUM(BLB!D54)</f>
        <v>0</v>
      </c>
      <c r="I54" s="262">
        <f>SUM(BLB!E54)</f>
        <v>1</v>
      </c>
      <c r="J54" s="257"/>
      <c r="K54" s="274">
        <f>SUM('RSD A'!C54)</f>
        <v>1</v>
      </c>
      <c r="L54" s="86">
        <f>SUM('RSD A'!D54)</f>
        <v>2</v>
      </c>
      <c r="M54" s="262">
        <f>SUM('RSD A'!E54)</f>
        <v>3</v>
      </c>
      <c r="N54" s="257"/>
      <c r="O54" s="274">
        <f>SUM('RSD B'!C54)</f>
        <v>4</v>
      </c>
      <c r="P54" s="86">
        <f>SUM('RSD B'!D54)</f>
        <v>4</v>
      </c>
      <c r="Q54" s="262">
        <f>SUM('RSD B'!E54)</f>
        <v>8</v>
      </c>
      <c r="R54" s="282"/>
      <c r="S54" s="274">
        <f>SUM('RSD C'!C54)</f>
        <v>0</v>
      </c>
      <c r="T54" s="86">
        <f>SUM('RSD C'!D54)</f>
        <v>0</v>
      </c>
      <c r="U54" s="262">
        <f>SUM('RSD C'!E54)</f>
        <v>0</v>
      </c>
      <c r="V54" s="282"/>
      <c r="W54" s="274">
        <f>SUM('RSD D'!C54)</f>
        <v>1</v>
      </c>
      <c r="X54" s="86">
        <f>SUM('RSD D'!D54)</f>
        <v>1</v>
      </c>
      <c r="Y54" s="262">
        <f>SUM('RSD D'!E54)</f>
        <v>2</v>
      </c>
      <c r="Z54" s="285"/>
    </row>
    <row r="55" spans="1:26" ht="15.75" thickBot="1">
      <c r="A55" s="26" t="s">
        <v>16</v>
      </c>
      <c r="B55" s="219" t="s">
        <v>377</v>
      </c>
      <c r="C55" s="61" t="s">
        <v>335</v>
      </c>
      <c r="D55" s="68">
        <f>SUM(I55+M55+Q55+U55+Y55)</f>
        <v>2</v>
      </c>
      <c r="E55" s="292" t="s">
        <v>90</v>
      </c>
      <c r="F55" s="292" t="s">
        <v>90</v>
      </c>
      <c r="G55" s="261">
        <f>SUM(BLB!C55)</f>
        <v>0</v>
      </c>
      <c r="H55" s="85">
        <f>SUM(BLB!D55)</f>
        <v>0</v>
      </c>
      <c r="I55" s="262">
        <f>SUM(BLB!E55)</f>
        <v>0</v>
      </c>
      <c r="J55" s="257"/>
      <c r="K55" s="274">
        <f>SUM('RSD A'!C55)</f>
        <v>1</v>
      </c>
      <c r="L55" s="86">
        <f>SUM('RSD A'!D55)</f>
        <v>0</v>
      </c>
      <c r="M55" s="262">
        <f>SUM('RSD A'!E55)</f>
        <v>1</v>
      </c>
      <c r="N55" s="257"/>
      <c r="O55" s="274">
        <f>SUM('RSD B'!C55)</f>
        <v>0</v>
      </c>
      <c r="P55" s="86">
        <f>SUM('RSD B'!D55)</f>
        <v>0</v>
      </c>
      <c r="Q55" s="262">
        <f>SUM('RSD B'!E55)</f>
        <v>0</v>
      </c>
      <c r="R55" s="282"/>
      <c r="S55" s="274">
        <f>SUM('RSD C'!C55)</f>
        <v>0</v>
      </c>
      <c r="T55" s="86">
        <f>SUM('RSD C'!D55)</f>
        <v>0</v>
      </c>
      <c r="U55" s="262">
        <f>SUM('RSD C'!E55)</f>
        <v>0</v>
      </c>
      <c r="V55" s="282"/>
      <c r="W55" s="274">
        <f>SUM('RSD D'!C55)</f>
        <v>1</v>
      </c>
      <c r="X55" s="86">
        <f>SUM('RSD D'!D55)</f>
        <v>0</v>
      </c>
      <c r="Y55" s="262">
        <f>SUM('RSD D'!E55)</f>
        <v>1</v>
      </c>
      <c r="Z55" s="285"/>
    </row>
    <row r="56" spans="1:26" ht="15.75" thickBot="1">
      <c r="A56" s="76" t="s">
        <v>16</v>
      </c>
      <c r="B56" s="219" t="s">
        <v>378</v>
      </c>
      <c r="C56" s="61" t="s">
        <v>336</v>
      </c>
      <c r="D56" s="68">
        <f>SUM(I56+M56+Q56+U56+Y56)</f>
        <v>1</v>
      </c>
      <c r="E56" s="292" t="s">
        <v>90</v>
      </c>
      <c r="F56" s="292" t="s">
        <v>90</v>
      </c>
      <c r="G56" s="261">
        <f>SUM(BLB!C56)</f>
        <v>0</v>
      </c>
      <c r="H56" s="85">
        <f>SUM(BLB!D56)</f>
        <v>0</v>
      </c>
      <c r="I56" s="262">
        <f>SUM(BLB!E56)</f>
        <v>0</v>
      </c>
      <c r="J56" s="257"/>
      <c r="K56" s="274">
        <f>SUM('RSD A'!C56)</f>
        <v>0</v>
      </c>
      <c r="L56" s="86">
        <f>SUM('RSD A'!D56)</f>
        <v>0</v>
      </c>
      <c r="M56" s="262">
        <f>SUM('RSD A'!E56)</f>
        <v>0</v>
      </c>
      <c r="N56" s="257"/>
      <c r="O56" s="274">
        <f>SUM('RSD B'!C56)</f>
        <v>0</v>
      </c>
      <c r="P56" s="86">
        <f>SUM('RSD B'!D56)</f>
        <v>0</v>
      </c>
      <c r="Q56" s="262">
        <f>SUM('RSD B'!E56)</f>
        <v>0</v>
      </c>
      <c r="R56" s="282"/>
      <c r="S56" s="274">
        <f>SUM('RSD C'!C56)</f>
        <v>0</v>
      </c>
      <c r="T56" s="86">
        <f>SUM('RSD C'!D56)</f>
        <v>0</v>
      </c>
      <c r="U56" s="262">
        <f>SUM('RSD C'!E56)</f>
        <v>0</v>
      </c>
      <c r="V56" s="282"/>
      <c r="W56" s="274">
        <f>SUM('RSD D'!C56)</f>
        <v>0</v>
      </c>
      <c r="X56" s="86">
        <f>SUM('RSD D'!D56)</f>
        <v>1</v>
      </c>
      <c r="Y56" s="262">
        <f>SUM('RSD D'!E56)</f>
        <v>1</v>
      </c>
      <c r="Z56" s="35"/>
    </row>
    <row r="57" spans="1:26" ht="5.25" customHeight="1" thickBot="1">
      <c r="A57" s="88"/>
      <c r="B57" s="234"/>
      <c r="C57" s="90"/>
      <c r="D57" s="88"/>
      <c r="E57" s="88"/>
      <c r="F57" s="92"/>
      <c r="G57" s="263"/>
      <c r="H57" s="91"/>
      <c r="I57" s="264"/>
      <c r="J57" s="259"/>
      <c r="K57" s="277"/>
      <c r="L57" s="93"/>
      <c r="M57" s="264"/>
      <c r="N57" s="259"/>
      <c r="O57" s="277"/>
      <c r="P57" s="93"/>
      <c r="Q57" s="271"/>
      <c r="R57" s="177"/>
      <c r="S57" s="277"/>
      <c r="T57" s="93"/>
      <c r="U57" s="271"/>
      <c r="V57" s="177"/>
      <c r="W57" s="277"/>
      <c r="X57" s="93"/>
      <c r="Y57" s="271"/>
      <c r="Z57" s="144"/>
    </row>
    <row r="58" spans="1:26" ht="13.5" thickBot="1">
      <c r="A58" s="84" t="s">
        <v>17</v>
      </c>
      <c r="B58" t="s">
        <v>219</v>
      </c>
      <c r="C58" s="61" t="s">
        <v>239</v>
      </c>
      <c r="D58" s="68">
        <f aca="true" t="shared" si="6" ref="D58:D64">SUM(I58+M58+Q58+U58+Y58)</f>
        <v>67</v>
      </c>
      <c r="E58" s="100">
        <f>SUM(BLB!F58+'RSD A'!F58+'RSD B'!F58+'RSD C'!F58+'RSD D'!F58)</f>
        <v>182</v>
      </c>
      <c r="F58" s="201">
        <f>SUM(D58+D59+D60-E58)</f>
        <v>0</v>
      </c>
      <c r="G58" s="261">
        <f>SUM(BLB!C58)</f>
        <v>2</v>
      </c>
      <c r="H58" s="85">
        <f>SUM(BLB!D58)</f>
        <v>1</v>
      </c>
      <c r="I58" s="262">
        <f>SUM(BLB!E58)</f>
        <v>3</v>
      </c>
      <c r="J58" s="257"/>
      <c r="K58" s="274">
        <f>SUM('RSD A'!C58)</f>
        <v>3</v>
      </c>
      <c r="L58" s="86">
        <f>SUM('RSD A'!D58)</f>
        <v>5</v>
      </c>
      <c r="M58" s="262">
        <f>SUM('RSD A'!E58)</f>
        <v>8</v>
      </c>
      <c r="N58" s="257"/>
      <c r="O58" s="274">
        <f>SUM('RSD B'!C58)</f>
        <v>7</v>
      </c>
      <c r="P58" s="86">
        <f>SUM('RSD B'!D58)</f>
        <v>2</v>
      </c>
      <c r="Q58" s="262">
        <f>SUM('RSD B'!E58)</f>
        <v>9</v>
      </c>
      <c r="R58" s="282"/>
      <c r="S58" s="274">
        <f>SUM('RSD C'!C58)</f>
        <v>11</v>
      </c>
      <c r="T58" s="86">
        <f>SUM('RSD C'!D58)</f>
        <v>10</v>
      </c>
      <c r="U58" s="262">
        <f>SUM('RSD C'!E58)</f>
        <v>21</v>
      </c>
      <c r="V58" s="282"/>
      <c r="W58" s="274">
        <f>SUM('RSD D'!C58)</f>
        <v>13</v>
      </c>
      <c r="X58" s="86">
        <f>SUM('RSD D'!D58)</f>
        <v>13</v>
      </c>
      <c r="Y58" s="262">
        <f>SUM('RSD D'!E58)</f>
        <v>26</v>
      </c>
      <c r="Z58" s="37"/>
    </row>
    <row r="59" spans="1:26" ht="13.5" thickBot="1">
      <c r="A59" s="26" t="s">
        <v>17</v>
      </c>
      <c r="B59" t="s">
        <v>215</v>
      </c>
      <c r="C59" s="61" t="s">
        <v>241</v>
      </c>
      <c r="D59" s="68">
        <f t="shared" si="6"/>
        <v>84</v>
      </c>
      <c r="E59" s="292" t="s">
        <v>90</v>
      </c>
      <c r="F59" s="292" t="s">
        <v>90</v>
      </c>
      <c r="G59" s="261">
        <f>SUM(BLB!C59)</f>
        <v>5</v>
      </c>
      <c r="H59" s="85">
        <f>SUM(BLB!D59)</f>
        <v>0</v>
      </c>
      <c r="I59" s="262">
        <f>SUM(BLB!E59)</f>
        <v>5</v>
      </c>
      <c r="J59" s="257"/>
      <c r="K59" s="274">
        <f>SUM('RSD A'!C59)</f>
        <v>7</v>
      </c>
      <c r="L59" s="86">
        <f>SUM('RSD A'!D59)</f>
        <v>7</v>
      </c>
      <c r="M59" s="262">
        <f>SUM('RSD A'!E59)</f>
        <v>14</v>
      </c>
      <c r="N59" s="257"/>
      <c r="O59" s="274">
        <f>SUM('RSD B'!C59)</f>
        <v>7</v>
      </c>
      <c r="P59" s="86">
        <f>SUM('RSD B'!D59)</f>
        <v>1</v>
      </c>
      <c r="Q59" s="262">
        <f>SUM('RSD B'!E59)</f>
        <v>8</v>
      </c>
      <c r="R59" s="282"/>
      <c r="S59" s="274">
        <f>SUM('RSD C'!C59)</f>
        <v>18</v>
      </c>
      <c r="T59" s="86">
        <f>SUM('RSD C'!D59)</f>
        <v>12</v>
      </c>
      <c r="U59" s="262">
        <f>SUM('RSD C'!E59)</f>
        <v>30</v>
      </c>
      <c r="V59" s="282"/>
      <c r="W59" s="274">
        <f>SUM('RSD D'!C59)</f>
        <v>15</v>
      </c>
      <c r="X59" s="86">
        <f>SUM('RSD D'!D59)</f>
        <v>12</v>
      </c>
      <c r="Y59" s="262">
        <f>SUM('RSD D'!E59)</f>
        <v>27</v>
      </c>
      <c r="Z59" s="285"/>
    </row>
    <row r="60" spans="1:26" ht="13.5" thickBot="1">
      <c r="A60" s="26" t="s">
        <v>17</v>
      </c>
      <c r="B60" t="s">
        <v>216</v>
      </c>
      <c r="C60" s="61" t="s">
        <v>240</v>
      </c>
      <c r="D60" s="68">
        <f t="shared" si="6"/>
        <v>31</v>
      </c>
      <c r="E60" s="292" t="s">
        <v>90</v>
      </c>
      <c r="F60" s="292" t="s">
        <v>90</v>
      </c>
      <c r="G60" s="261">
        <f>SUM(BLB!C60)</f>
        <v>0</v>
      </c>
      <c r="H60" s="85">
        <f>SUM(BLB!D60)</f>
        <v>0</v>
      </c>
      <c r="I60" s="262">
        <f>SUM(BLB!E60)</f>
        <v>0</v>
      </c>
      <c r="J60" s="257"/>
      <c r="K60" s="274">
        <f>SUM('RSD A'!C60)</f>
        <v>6</v>
      </c>
      <c r="L60" s="86">
        <f>SUM('RSD A'!D60)</f>
        <v>2</v>
      </c>
      <c r="M60" s="262">
        <f>SUM('RSD A'!E60)</f>
        <v>8</v>
      </c>
      <c r="N60" s="257"/>
      <c r="O60" s="274">
        <f>SUM('RSD B'!C60)</f>
        <v>1</v>
      </c>
      <c r="P60" s="86">
        <f>SUM('RSD B'!D60)</f>
        <v>2</v>
      </c>
      <c r="Q60" s="262">
        <f>SUM('RSD B'!E60)</f>
        <v>3</v>
      </c>
      <c r="R60" s="282"/>
      <c r="S60" s="274">
        <f>SUM('RSD C'!C60)</f>
        <v>5</v>
      </c>
      <c r="T60" s="86">
        <f>SUM('RSD C'!D60)</f>
        <v>6</v>
      </c>
      <c r="U60" s="262">
        <f>SUM('RSD C'!E60)</f>
        <v>11</v>
      </c>
      <c r="V60" s="282"/>
      <c r="W60" s="274">
        <f>SUM('RSD D'!C60)</f>
        <v>7</v>
      </c>
      <c r="X60" s="86">
        <f>SUM('RSD D'!D60)</f>
        <v>2</v>
      </c>
      <c r="Y60" s="262">
        <f>SUM('RSD D'!E60)</f>
        <v>9</v>
      </c>
      <c r="Z60" s="285"/>
    </row>
    <row r="61" spans="1:26" ht="12.75">
      <c r="A61" s="26" t="s">
        <v>17</v>
      </c>
      <c r="B61" t="s">
        <v>217</v>
      </c>
      <c r="C61" s="61" t="s">
        <v>242</v>
      </c>
      <c r="D61" s="68">
        <f t="shared" si="6"/>
        <v>2</v>
      </c>
      <c r="E61" s="100">
        <f>SUM(BLB!F61+'RSD A'!F61+'RSD B'!F61+'RSD C'!F61+'RSD D'!F61)</f>
        <v>2</v>
      </c>
      <c r="F61" s="256">
        <f>SUM(D61-E61)</f>
        <v>0</v>
      </c>
      <c r="G61" s="261">
        <f>SUM(BLB!C61)</f>
        <v>0</v>
      </c>
      <c r="H61" s="85">
        <f>SUM(BLB!D61)</f>
        <v>0</v>
      </c>
      <c r="I61" s="262">
        <f>SUM(BLB!E61)</f>
        <v>0</v>
      </c>
      <c r="J61" s="257"/>
      <c r="K61" s="274">
        <f>SUM('RSD A'!C61)</f>
        <v>0</v>
      </c>
      <c r="L61" s="86">
        <f>SUM('RSD A'!D61)</f>
        <v>0</v>
      </c>
      <c r="M61" s="262">
        <f>SUM('RSD A'!E61)</f>
        <v>0</v>
      </c>
      <c r="N61" s="257"/>
      <c r="O61" s="274">
        <f>SUM('RSD B'!C61)</f>
        <v>0</v>
      </c>
      <c r="P61" s="86">
        <f>SUM('RSD B'!D61)</f>
        <v>1</v>
      </c>
      <c r="Q61" s="262">
        <f>SUM('RSD B'!E61)</f>
        <v>1</v>
      </c>
      <c r="R61" s="282"/>
      <c r="S61" s="274">
        <f>SUM('RSD C'!C61)</f>
        <v>1</v>
      </c>
      <c r="T61" s="86">
        <f>SUM('RSD C'!D61)</f>
        <v>0</v>
      </c>
      <c r="U61" s="262">
        <f>SUM('RSD C'!E61)</f>
        <v>1</v>
      </c>
      <c r="V61" s="282"/>
      <c r="W61" s="274">
        <f>SUM('RSD D'!C61)</f>
        <v>0</v>
      </c>
      <c r="X61" s="86">
        <f>SUM('RSD D'!D61)</f>
        <v>0</v>
      </c>
      <c r="Y61" s="262">
        <f>SUM('RSD D'!E61)</f>
        <v>0</v>
      </c>
      <c r="Z61" s="285"/>
    </row>
    <row r="62" spans="1:26" ht="12.75">
      <c r="A62" s="76" t="s">
        <v>17</v>
      </c>
      <c r="B62" t="s">
        <v>379</v>
      </c>
      <c r="C62" s="61" t="s">
        <v>337</v>
      </c>
      <c r="D62" s="68">
        <f t="shared" si="6"/>
        <v>9</v>
      </c>
      <c r="E62" s="100">
        <f>SUM(BLB!F62+'RSD A'!F62+'RSD B'!F62+'RSD C'!F62+'RSD D'!F62)</f>
        <v>10</v>
      </c>
      <c r="F62" s="201">
        <f>SUM(D62+D64-E62)</f>
        <v>0</v>
      </c>
      <c r="G62" s="261">
        <f>SUM(BLB!C62)</f>
        <v>0</v>
      </c>
      <c r="H62" s="85">
        <f>SUM(BLB!D62)</f>
        <v>1</v>
      </c>
      <c r="I62" s="262">
        <f>SUM(BLB!E62)</f>
        <v>1</v>
      </c>
      <c r="J62" s="257"/>
      <c r="K62" s="274">
        <f>SUM('RSD A'!C62)</f>
        <v>1</v>
      </c>
      <c r="L62" s="86">
        <f>SUM('RSD A'!D62)</f>
        <v>1</v>
      </c>
      <c r="M62" s="262">
        <f>SUM('RSD A'!E62)</f>
        <v>2</v>
      </c>
      <c r="N62" s="257"/>
      <c r="O62" s="274">
        <f>SUM('RSD B'!C62)</f>
        <v>3</v>
      </c>
      <c r="P62" s="86">
        <f>SUM('RSD B'!D62)</f>
        <v>0</v>
      </c>
      <c r="Q62" s="262">
        <f>SUM('RSD B'!E62)</f>
        <v>3</v>
      </c>
      <c r="R62" s="282"/>
      <c r="S62" s="274">
        <f>SUM('RSD C'!C62)</f>
        <v>1</v>
      </c>
      <c r="T62" s="86">
        <f>SUM('RSD C'!D62)</f>
        <v>0</v>
      </c>
      <c r="U62" s="262">
        <f>SUM('RSD C'!E62)</f>
        <v>1</v>
      </c>
      <c r="V62" s="282"/>
      <c r="W62" s="274">
        <f>SUM('RSD D'!C62)</f>
        <v>0</v>
      </c>
      <c r="X62" s="86">
        <f>SUM('RSD D'!D62)</f>
        <v>2</v>
      </c>
      <c r="Y62" s="262">
        <f>SUM('RSD D'!E62)</f>
        <v>2</v>
      </c>
      <c r="Z62" s="285"/>
    </row>
    <row r="63" spans="1:26" ht="13.5" thickBot="1">
      <c r="A63" s="26" t="s">
        <v>17</v>
      </c>
      <c r="B63" t="s">
        <v>380</v>
      </c>
      <c r="C63" s="61" t="s">
        <v>338</v>
      </c>
      <c r="D63" s="68">
        <f t="shared" si="6"/>
        <v>13</v>
      </c>
      <c r="E63" s="100">
        <f>SUM(BLB!F63+'RSD A'!F63+'RSD B'!F63+'RSD C'!F63+'RSD D'!F63)</f>
        <v>14</v>
      </c>
      <c r="F63" s="97">
        <f>SUM(D63+D68-E63)</f>
        <v>0</v>
      </c>
      <c r="G63" s="261">
        <f>SUM(BLB!C63)</f>
        <v>0</v>
      </c>
      <c r="H63" s="85">
        <f>SUM(BLB!D63)</f>
        <v>0</v>
      </c>
      <c r="I63" s="262">
        <f>SUM(BLB!E63)</f>
        <v>0</v>
      </c>
      <c r="J63" s="257"/>
      <c r="K63" s="274">
        <f>SUM('RSD A'!C63)</f>
        <v>2</v>
      </c>
      <c r="L63" s="86">
        <f>SUM('RSD A'!D63)</f>
        <v>0</v>
      </c>
      <c r="M63" s="262">
        <f>SUM('RSD A'!E63)</f>
        <v>2</v>
      </c>
      <c r="N63" s="257"/>
      <c r="O63" s="274">
        <f>SUM('RSD B'!C63)</f>
        <v>2</v>
      </c>
      <c r="P63" s="86">
        <f>SUM('RSD B'!D63)</f>
        <v>0</v>
      </c>
      <c r="Q63" s="262">
        <f>SUM('RSD B'!E63)</f>
        <v>2</v>
      </c>
      <c r="R63" s="282"/>
      <c r="S63" s="274">
        <f>SUM('RSD C'!C63)</f>
        <v>3</v>
      </c>
      <c r="T63" s="86">
        <f>SUM('RSD C'!D63)</f>
        <v>2</v>
      </c>
      <c r="U63" s="262">
        <f>SUM('RSD C'!E63)</f>
        <v>5</v>
      </c>
      <c r="V63" s="282"/>
      <c r="W63" s="274">
        <f>SUM('RSD D'!C63)</f>
        <v>3</v>
      </c>
      <c r="X63" s="86">
        <f>SUM('RSD D'!D63)</f>
        <v>1</v>
      </c>
      <c r="Y63" s="262">
        <f>SUM('RSD D'!E63)</f>
        <v>4</v>
      </c>
      <c r="Z63" s="35"/>
    </row>
    <row r="64" spans="1:26" ht="13.5" thickBot="1">
      <c r="A64" s="84" t="s">
        <v>17</v>
      </c>
      <c r="B64" t="s">
        <v>381</v>
      </c>
      <c r="C64" s="61" t="s">
        <v>339</v>
      </c>
      <c r="D64" s="68">
        <f t="shared" si="6"/>
        <v>1</v>
      </c>
      <c r="E64" s="293" t="s">
        <v>90</v>
      </c>
      <c r="F64" s="292" t="s">
        <v>90</v>
      </c>
      <c r="G64" s="261">
        <f>SUM(BLB!C64)</f>
        <v>0</v>
      </c>
      <c r="H64" s="85">
        <f>SUM(BLB!D64)</f>
        <v>0</v>
      </c>
      <c r="I64" s="262">
        <f>SUM(BLB!E64)</f>
        <v>0</v>
      </c>
      <c r="J64" s="257"/>
      <c r="K64" s="274">
        <f>SUM('RSD A'!C64)</f>
        <v>0</v>
      </c>
      <c r="L64" s="86">
        <f>SUM('RSD A'!D64)</f>
        <v>0</v>
      </c>
      <c r="M64" s="262">
        <f>SUM('RSD A'!E64)</f>
        <v>0</v>
      </c>
      <c r="N64" s="257"/>
      <c r="O64" s="274">
        <f>SUM('RSD B'!C64)</f>
        <v>0</v>
      </c>
      <c r="P64" s="86">
        <f>SUM('RSD B'!D64)</f>
        <v>0</v>
      </c>
      <c r="Q64" s="262">
        <f>SUM('RSD B'!E64)</f>
        <v>0</v>
      </c>
      <c r="R64" s="282"/>
      <c r="S64" s="274">
        <f>SUM('RSD C'!C64)</f>
        <v>0</v>
      </c>
      <c r="T64" s="86">
        <f>SUM('RSD C'!D64)</f>
        <v>0</v>
      </c>
      <c r="U64" s="262">
        <f>SUM('RSD C'!E64)</f>
        <v>0</v>
      </c>
      <c r="V64" s="282"/>
      <c r="W64" s="274">
        <f>SUM('RSD D'!C64)</f>
        <v>1</v>
      </c>
      <c r="X64" s="86">
        <f>SUM('RSD D'!D64)</f>
        <v>0</v>
      </c>
      <c r="Y64" s="262">
        <f>SUM('RSD D'!E64)</f>
        <v>1</v>
      </c>
      <c r="Z64" s="35"/>
    </row>
    <row r="65" spans="1:26" ht="13.5" thickBot="1">
      <c r="A65" s="84" t="s">
        <v>17</v>
      </c>
      <c r="B65" t="s">
        <v>382</v>
      </c>
      <c r="C65" s="61" t="s">
        <v>340</v>
      </c>
      <c r="D65" s="294" t="s">
        <v>90</v>
      </c>
      <c r="E65" s="294" t="s">
        <v>90</v>
      </c>
      <c r="F65" s="294" t="s">
        <v>90</v>
      </c>
      <c r="G65" s="267" t="s">
        <v>90</v>
      </c>
      <c r="H65" s="52" t="s">
        <v>90</v>
      </c>
      <c r="I65" s="268" t="s">
        <v>90</v>
      </c>
      <c r="J65" s="51" t="s">
        <v>90</v>
      </c>
      <c r="K65" s="267" t="s">
        <v>90</v>
      </c>
      <c r="L65" s="52" t="s">
        <v>90</v>
      </c>
      <c r="M65" s="268" t="s">
        <v>90</v>
      </c>
      <c r="N65" s="51" t="s">
        <v>90</v>
      </c>
      <c r="O65" s="267" t="s">
        <v>90</v>
      </c>
      <c r="P65" s="52" t="s">
        <v>90</v>
      </c>
      <c r="Q65" s="268" t="s">
        <v>90</v>
      </c>
      <c r="R65" s="51" t="s">
        <v>90</v>
      </c>
      <c r="S65" s="267" t="s">
        <v>90</v>
      </c>
      <c r="T65" s="52" t="s">
        <v>90</v>
      </c>
      <c r="U65" s="268" t="s">
        <v>90</v>
      </c>
      <c r="V65" s="51" t="s">
        <v>90</v>
      </c>
      <c r="W65" s="267" t="s">
        <v>90</v>
      </c>
      <c r="X65" s="52" t="s">
        <v>90</v>
      </c>
      <c r="Y65" s="268" t="s">
        <v>90</v>
      </c>
      <c r="Z65" s="35"/>
    </row>
    <row r="66" spans="1:26" ht="13.5" thickBot="1">
      <c r="A66" s="84" t="s">
        <v>17</v>
      </c>
      <c r="B66" t="s">
        <v>368</v>
      </c>
      <c r="C66" s="61" t="s">
        <v>341</v>
      </c>
      <c r="D66" s="294" t="s">
        <v>90</v>
      </c>
      <c r="E66" s="294" t="s">
        <v>90</v>
      </c>
      <c r="F66" s="294" t="s">
        <v>90</v>
      </c>
      <c r="G66" s="267" t="s">
        <v>90</v>
      </c>
      <c r="H66" s="52" t="s">
        <v>90</v>
      </c>
      <c r="I66" s="268" t="s">
        <v>90</v>
      </c>
      <c r="J66" s="51" t="s">
        <v>90</v>
      </c>
      <c r="K66" s="267" t="s">
        <v>90</v>
      </c>
      <c r="L66" s="52" t="s">
        <v>90</v>
      </c>
      <c r="M66" s="268" t="s">
        <v>90</v>
      </c>
      <c r="N66" s="51" t="s">
        <v>90</v>
      </c>
      <c r="O66" s="267" t="s">
        <v>90</v>
      </c>
      <c r="P66" s="52" t="s">
        <v>90</v>
      </c>
      <c r="Q66" s="268" t="s">
        <v>90</v>
      </c>
      <c r="R66" s="51" t="s">
        <v>90</v>
      </c>
      <c r="S66" s="267" t="s">
        <v>90</v>
      </c>
      <c r="T66" s="52" t="s">
        <v>90</v>
      </c>
      <c r="U66" s="268" t="s">
        <v>90</v>
      </c>
      <c r="V66" s="51" t="s">
        <v>90</v>
      </c>
      <c r="W66" s="267" t="s">
        <v>90</v>
      </c>
      <c r="X66" s="52" t="s">
        <v>90</v>
      </c>
      <c r="Y66" s="268" t="s">
        <v>90</v>
      </c>
      <c r="Z66" s="35"/>
    </row>
    <row r="67" spans="1:26" ht="13.5" thickBot="1">
      <c r="A67" s="84" t="s">
        <v>17</v>
      </c>
      <c r="B67" t="s">
        <v>383</v>
      </c>
      <c r="C67" s="61" t="s">
        <v>342</v>
      </c>
      <c r="D67" s="294" t="s">
        <v>90</v>
      </c>
      <c r="E67" s="294" t="s">
        <v>90</v>
      </c>
      <c r="F67" s="294" t="s">
        <v>90</v>
      </c>
      <c r="G67" s="267" t="s">
        <v>90</v>
      </c>
      <c r="H67" s="52" t="s">
        <v>90</v>
      </c>
      <c r="I67" s="268" t="s">
        <v>90</v>
      </c>
      <c r="J67" s="51" t="s">
        <v>90</v>
      </c>
      <c r="K67" s="267" t="s">
        <v>90</v>
      </c>
      <c r="L67" s="52" t="s">
        <v>90</v>
      </c>
      <c r="M67" s="268" t="s">
        <v>90</v>
      </c>
      <c r="N67" s="51" t="s">
        <v>90</v>
      </c>
      <c r="O67" s="267" t="s">
        <v>90</v>
      </c>
      <c r="P67" s="52" t="s">
        <v>90</v>
      </c>
      <c r="Q67" s="268" t="s">
        <v>90</v>
      </c>
      <c r="R67" s="51" t="s">
        <v>90</v>
      </c>
      <c r="S67" s="267" t="s">
        <v>90</v>
      </c>
      <c r="T67" s="52" t="s">
        <v>90</v>
      </c>
      <c r="U67" s="268" t="s">
        <v>90</v>
      </c>
      <c r="V67" s="51" t="s">
        <v>90</v>
      </c>
      <c r="W67" s="267" t="s">
        <v>90</v>
      </c>
      <c r="X67" s="52" t="s">
        <v>90</v>
      </c>
      <c r="Y67" s="268" t="s">
        <v>90</v>
      </c>
      <c r="Z67" s="35"/>
    </row>
    <row r="68" spans="1:26" ht="13.5" thickBot="1">
      <c r="A68" s="84" t="s">
        <v>17</v>
      </c>
      <c r="B68" t="s">
        <v>384</v>
      </c>
      <c r="C68" s="61" t="s">
        <v>343</v>
      </c>
      <c r="D68" s="68">
        <f>SUM(I68+M68+Q68+U68+Y68)</f>
        <v>1</v>
      </c>
      <c r="E68" s="292" t="s">
        <v>90</v>
      </c>
      <c r="F68" s="292" t="s">
        <v>90</v>
      </c>
      <c r="G68" s="261">
        <f>SUM(BLB!C68)</f>
        <v>0</v>
      </c>
      <c r="H68" s="85">
        <f>SUM(BLB!D68)</f>
        <v>0</v>
      </c>
      <c r="I68" s="262">
        <f>SUM(BLB!E68)</f>
        <v>0</v>
      </c>
      <c r="J68" s="257"/>
      <c r="K68" s="274">
        <f>SUM('RSD A'!C68)</f>
        <v>0</v>
      </c>
      <c r="L68" s="86">
        <f>SUM('RSD A'!D68)</f>
        <v>0</v>
      </c>
      <c r="M68" s="262">
        <f>SUM('RSD A'!E68)</f>
        <v>0</v>
      </c>
      <c r="N68" s="257"/>
      <c r="O68" s="274">
        <f>SUM('RSD B'!C68)</f>
        <v>0</v>
      </c>
      <c r="P68" s="86">
        <f>SUM('RSD B'!D68)</f>
        <v>0</v>
      </c>
      <c r="Q68" s="262">
        <f>SUM('RSD B'!E68)</f>
        <v>0</v>
      </c>
      <c r="R68" s="282"/>
      <c r="S68" s="274">
        <f>SUM('RSD C'!C68)</f>
        <v>0</v>
      </c>
      <c r="T68" s="86">
        <f>SUM('RSD C'!D68)</f>
        <v>0</v>
      </c>
      <c r="U68" s="262">
        <f>SUM('RSD C'!E68)</f>
        <v>0</v>
      </c>
      <c r="V68" s="282"/>
      <c r="W68" s="274">
        <f>SUM('RSD D'!C68)</f>
        <v>0</v>
      </c>
      <c r="X68" s="86">
        <f>SUM('RSD D'!D68)</f>
        <v>1</v>
      </c>
      <c r="Y68" s="262">
        <f>SUM('RSD D'!E68)</f>
        <v>1</v>
      </c>
      <c r="Z68" s="35"/>
    </row>
    <row r="69" spans="1:26" ht="13.5" thickBot="1">
      <c r="A69" s="84" t="s">
        <v>17</v>
      </c>
      <c r="B69" t="s">
        <v>385</v>
      </c>
      <c r="C69" s="61" t="s">
        <v>344</v>
      </c>
      <c r="D69" s="292" t="s">
        <v>90</v>
      </c>
      <c r="E69" s="292" t="s">
        <v>90</v>
      </c>
      <c r="F69" s="292" t="s">
        <v>90</v>
      </c>
      <c r="G69" s="267" t="s">
        <v>90</v>
      </c>
      <c r="H69" s="32" t="s">
        <v>90</v>
      </c>
      <c r="I69" s="266" t="s">
        <v>90</v>
      </c>
      <c r="J69" s="258" t="s">
        <v>90</v>
      </c>
      <c r="K69" s="278" t="s">
        <v>90</v>
      </c>
      <c r="L69" s="19" t="s">
        <v>90</v>
      </c>
      <c r="M69" s="266" t="s">
        <v>90</v>
      </c>
      <c r="N69" s="258" t="s">
        <v>90</v>
      </c>
      <c r="O69" s="278" t="s">
        <v>90</v>
      </c>
      <c r="P69" s="19" t="s">
        <v>90</v>
      </c>
      <c r="Q69" s="266" t="s">
        <v>90</v>
      </c>
      <c r="R69" s="258" t="s">
        <v>90</v>
      </c>
      <c r="S69" s="278" t="s">
        <v>90</v>
      </c>
      <c r="T69" s="19" t="s">
        <v>90</v>
      </c>
      <c r="U69" s="266" t="s">
        <v>90</v>
      </c>
      <c r="V69" s="258" t="s">
        <v>90</v>
      </c>
      <c r="W69" s="278" t="s">
        <v>90</v>
      </c>
      <c r="X69" s="19" t="s">
        <v>90</v>
      </c>
      <c r="Y69" s="266" t="s">
        <v>90</v>
      </c>
      <c r="Z69" s="35"/>
    </row>
    <row r="70" spans="1:26" ht="13.5" thickBot="1">
      <c r="A70" s="76" t="s">
        <v>17</v>
      </c>
      <c r="B70" t="s">
        <v>386</v>
      </c>
      <c r="C70" s="61" t="s">
        <v>345</v>
      </c>
      <c r="D70" s="292" t="s">
        <v>90</v>
      </c>
      <c r="E70" s="292" t="s">
        <v>90</v>
      </c>
      <c r="F70" s="292" t="s">
        <v>90</v>
      </c>
      <c r="G70" s="267" t="s">
        <v>90</v>
      </c>
      <c r="H70" s="32" t="s">
        <v>90</v>
      </c>
      <c r="I70" s="266" t="s">
        <v>90</v>
      </c>
      <c r="J70" s="258" t="s">
        <v>90</v>
      </c>
      <c r="K70" s="278" t="s">
        <v>90</v>
      </c>
      <c r="L70" s="19" t="s">
        <v>90</v>
      </c>
      <c r="M70" s="266" t="s">
        <v>90</v>
      </c>
      <c r="N70" s="258" t="s">
        <v>90</v>
      </c>
      <c r="O70" s="278" t="s">
        <v>90</v>
      </c>
      <c r="P70" s="19" t="s">
        <v>90</v>
      </c>
      <c r="Q70" s="266" t="s">
        <v>90</v>
      </c>
      <c r="R70" s="258" t="s">
        <v>90</v>
      </c>
      <c r="S70" s="278" t="s">
        <v>90</v>
      </c>
      <c r="T70" s="19" t="s">
        <v>90</v>
      </c>
      <c r="U70" s="266" t="s">
        <v>90</v>
      </c>
      <c r="V70" s="258" t="s">
        <v>90</v>
      </c>
      <c r="W70" s="278" t="s">
        <v>90</v>
      </c>
      <c r="X70" s="19" t="s">
        <v>90</v>
      </c>
      <c r="Y70" s="266" t="s">
        <v>90</v>
      </c>
      <c r="Z70" s="35"/>
    </row>
    <row r="71" spans="1:26" ht="13.5" thickBot="1">
      <c r="A71" s="76" t="s">
        <v>17</v>
      </c>
      <c r="B71" t="s">
        <v>376</v>
      </c>
      <c r="C71" s="61" t="s">
        <v>346</v>
      </c>
      <c r="D71" s="292" t="s">
        <v>90</v>
      </c>
      <c r="E71" s="292" t="s">
        <v>90</v>
      </c>
      <c r="F71" s="292" t="s">
        <v>90</v>
      </c>
      <c r="G71" s="267" t="s">
        <v>90</v>
      </c>
      <c r="H71" s="32" t="s">
        <v>90</v>
      </c>
      <c r="I71" s="266" t="s">
        <v>90</v>
      </c>
      <c r="J71" s="258" t="s">
        <v>90</v>
      </c>
      <c r="K71" s="278" t="s">
        <v>90</v>
      </c>
      <c r="L71" s="19" t="s">
        <v>90</v>
      </c>
      <c r="M71" s="266" t="s">
        <v>90</v>
      </c>
      <c r="N71" s="258" t="s">
        <v>90</v>
      </c>
      <c r="O71" s="278" t="s">
        <v>90</v>
      </c>
      <c r="P71" s="19" t="s">
        <v>90</v>
      </c>
      <c r="Q71" s="266" t="s">
        <v>90</v>
      </c>
      <c r="R71" s="258" t="s">
        <v>90</v>
      </c>
      <c r="S71" s="278" t="s">
        <v>90</v>
      </c>
      <c r="T71" s="19" t="s">
        <v>90</v>
      </c>
      <c r="U71" s="266" t="s">
        <v>90</v>
      </c>
      <c r="V71" s="258" t="s">
        <v>90</v>
      </c>
      <c r="W71" s="278" t="s">
        <v>90</v>
      </c>
      <c r="X71" s="19" t="s">
        <v>90</v>
      </c>
      <c r="Y71" s="266" t="s">
        <v>90</v>
      </c>
      <c r="Z71" s="35"/>
    </row>
    <row r="72" spans="1:26" ht="5.25" customHeight="1" thickBot="1">
      <c r="A72" s="88"/>
      <c r="B72" s="233"/>
      <c r="C72" s="96"/>
      <c r="D72" s="288"/>
      <c r="E72" s="288"/>
      <c r="F72" s="289"/>
      <c r="G72" s="263"/>
      <c r="H72" s="91"/>
      <c r="I72" s="264"/>
      <c r="J72" s="259"/>
      <c r="K72" s="277"/>
      <c r="L72" s="93"/>
      <c r="M72" s="264"/>
      <c r="N72" s="259"/>
      <c r="O72" s="277"/>
      <c r="P72" s="93"/>
      <c r="Q72" s="271"/>
      <c r="R72" s="177"/>
      <c r="S72" s="277"/>
      <c r="T72" s="93"/>
      <c r="U72" s="271"/>
      <c r="V72" s="177"/>
      <c r="W72" s="277"/>
      <c r="X72" s="93"/>
      <c r="Y72" s="271"/>
      <c r="Z72" s="144"/>
    </row>
    <row r="73" spans="1:26" ht="13.5" thickBot="1">
      <c r="A73" s="84" t="s">
        <v>43</v>
      </c>
      <c r="B73" t="s">
        <v>122</v>
      </c>
      <c r="C73" s="61" t="s">
        <v>135</v>
      </c>
      <c r="D73" s="68">
        <f>SUM(I73+M73+Q73+U73+Y73)</f>
        <v>23</v>
      </c>
      <c r="E73" s="100">
        <f>SUM(BLB!F73+'RSD A'!F73+'RSD B'!F73+'RSD C'!F73+'RSD D'!F73)</f>
        <v>28</v>
      </c>
      <c r="F73" s="201">
        <f>SUM(D73+D74-E73)</f>
        <v>0</v>
      </c>
      <c r="G73" s="261">
        <f>SUM(BLB!C73)</f>
        <v>0</v>
      </c>
      <c r="H73" s="85">
        <f>SUM(BLB!D73)</f>
        <v>0</v>
      </c>
      <c r="I73" s="262">
        <f>SUM(BLB!E73)</f>
        <v>0</v>
      </c>
      <c r="J73" s="257"/>
      <c r="K73" s="274">
        <f>SUM('RSD A'!C73)</f>
        <v>0</v>
      </c>
      <c r="L73" s="86">
        <f>SUM('RSD A'!D73)</f>
        <v>0</v>
      </c>
      <c r="M73" s="262">
        <f>SUM('RSD A'!E73)</f>
        <v>0</v>
      </c>
      <c r="N73" s="257"/>
      <c r="O73" s="274">
        <f>SUM('RSD B'!C73)</f>
        <v>12</v>
      </c>
      <c r="P73" s="86">
        <f>SUM('RSD B'!D73)</f>
        <v>2</v>
      </c>
      <c r="Q73" s="262">
        <f>SUM('RSD B'!E73)</f>
        <v>14</v>
      </c>
      <c r="R73" s="282"/>
      <c r="S73" s="274">
        <f>SUM('RSD C'!C73)</f>
        <v>3</v>
      </c>
      <c r="T73" s="86">
        <f>SUM('RSD C'!D73)</f>
        <v>2</v>
      </c>
      <c r="U73" s="262">
        <f>SUM('RSD C'!E73)</f>
        <v>5</v>
      </c>
      <c r="V73" s="282"/>
      <c r="W73" s="274">
        <f>SUM('RSD D'!C73)</f>
        <v>1</v>
      </c>
      <c r="X73" s="86">
        <f>SUM('RSD D'!D73)</f>
        <v>3</v>
      </c>
      <c r="Y73" s="262">
        <f>SUM('RSD D'!E73)</f>
        <v>4</v>
      </c>
      <c r="Z73" s="37"/>
    </row>
    <row r="74" spans="1:26" ht="13.5" thickBot="1">
      <c r="A74" s="26" t="s">
        <v>109</v>
      </c>
      <c r="B74" t="s">
        <v>387</v>
      </c>
      <c r="C74" s="61" t="s">
        <v>136</v>
      </c>
      <c r="D74" s="68">
        <f>SUM(I74+M74+Q74+U74+Y74)</f>
        <v>5</v>
      </c>
      <c r="E74" s="292" t="s">
        <v>90</v>
      </c>
      <c r="F74" s="292" t="s">
        <v>90</v>
      </c>
      <c r="G74" s="261">
        <f>SUM(BLB!C74)</f>
        <v>0</v>
      </c>
      <c r="H74" s="85">
        <f>SUM(BLB!D74)</f>
        <v>0</v>
      </c>
      <c r="I74" s="262">
        <f>SUM(BLB!E74)</f>
        <v>0</v>
      </c>
      <c r="J74" s="257"/>
      <c r="K74" s="274">
        <f>SUM('RSD A'!C74)</f>
        <v>0</v>
      </c>
      <c r="L74" s="86">
        <f>SUM('RSD A'!D74)</f>
        <v>0</v>
      </c>
      <c r="M74" s="262">
        <f>SUM('RSD A'!E74)</f>
        <v>0</v>
      </c>
      <c r="N74" s="257"/>
      <c r="O74" s="274">
        <f>SUM('RSD B'!C74)</f>
        <v>0</v>
      </c>
      <c r="P74" s="86">
        <f>SUM('RSD B'!D74)</f>
        <v>2</v>
      </c>
      <c r="Q74" s="262">
        <f>SUM('RSD B'!E74)</f>
        <v>2</v>
      </c>
      <c r="R74" s="282"/>
      <c r="S74" s="274">
        <f>SUM('RSD C'!C74)</f>
        <v>1</v>
      </c>
      <c r="T74" s="86">
        <f>SUM('RSD C'!D74)</f>
        <v>1</v>
      </c>
      <c r="U74" s="262">
        <f>SUM('RSD C'!E74)</f>
        <v>2</v>
      </c>
      <c r="V74" s="282"/>
      <c r="W74" s="274">
        <f>SUM('RSD D'!C74)</f>
        <v>0</v>
      </c>
      <c r="X74" s="86">
        <f>SUM('RSD D'!D74)</f>
        <v>1</v>
      </c>
      <c r="Y74" s="262">
        <f>SUM('RSD D'!E74)</f>
        <v>1</v>
      </c>
      <c r="Z74" s="285"/>
    </row>
    <row r="75" spans="1:26" ht="13.5" thickBot="1">
      <c r="A75" s="26" t="s">
        <v>43</v>
      </c>
      <c r="B75" t="s">
        <v>206</v>
      </c>
      <c r="C75" s="61" t="s">
        <v>209</v>
      </c>
      <c r="D75" s="292" t="s">
        <v>90</v>
      </c>
      <c r="E75" s="292" t="s">
        <v>90</v>
      </c>
      <c r="F75" s="292" t="s">
        <v>90</v>
      </c>
      <c r="G75" s="265" t="s">
        <v>90</v>
      </c>
      <c r="H75" s="31" t="s">
        <v>90</v>
      </c>
      <c r="I75" s="266" t="s">
        <v>90</v>
      </c>
      <c r="J75" s="258" t="s">
        <v>90</v>
      </c>
      <c r="K75" s="276" t="s">
        <v>90</v>
      </c>
      <c r="L75" s="20" t="s">
        <v>90</v>
      </c>
      <c r="M75" s="266" t="s">
        <v>90</v>
      </c>
      <c r="N75" s="258" t="s">
        <v>90</v>
      </c>
      <c r="O75" s="276" t="s">
        <v>90</v>
      </c>
      <c r="P75" s="20" t="s">
        <v>90</v>
      </c>
      <c r="Q75" s="266" t="s">
        <v>90</v>
      </c>
      <c r="R75" s="258" t="s">
        <v>90</v>
      </c>
      <c r="S75" s="276" t="s">
        <v>90</v>
      </c>
      <c r="T75" s="20" t="s">
        <v>90</v>
      </c>
      <c r="U75" s="266" t="s">
        <v>90</v>
      </c>
      <c r="V75" s="258" t="s">
        <v>90</v>
      </c>
      <c r="W75" s="276" t="s">
        <v>90</v>
      </c>
      <c r="X75" s="20" t="s">
        <v>90</v>
      </c>
      <c r="Y75" s="266" t="s">
        <v>90</v>
      </c>
      <c r="Z75" s="285"/>
    </row>
    <row r="76" spans="1:26" ht="13.5" thickBot="1">
      <c r="A76" s="26" t="s">
        <v>43</v>
      </c>
      <c r="B76" t="s">
        <v>207</v>
      </c>
      <c r="C76" s="61" t="s">
        <v>151</v>
      </c>
      <c r="D76" s="292" t="s">
        <v>90</v>
      </c>
      <c r="E76" s="292" t="s">
        <v>90</v>
      </c>
      <c r="F76" s="292" t="s">
        <v>90</v>
      </c>
      <c r="G76" s="265" t="s">
        <v>90</v>
      </c>
      <c r="H76" s="31" t="s">
        <v>90</v>
      </c>
      <c r="I76" s="266" t="s">
        <v>90</v>
      </c>
      <c r="J76" s="258" t="s">
        <v>90</v>
      </c>
      <c r="K76" s="276" t="s">
        <v>90</v>
      </c>
      <c r="L76" s="20" t="s">
        <v>90</v>
      </c>
      <c r="M76" s="266" t="s">
        <v>90</v>
      </c>
      <c r="N76" s="258" t="s">
        <v>90</v>
      </c>
      <c r="O76" s="276" t="s">
        <v>90</v>
      </c>
      <c r="P76" s="20" t="s">
        <v>90</v>
      </c>
      <c r="Q76" s="266" t="s">
        <v>90</v>
      </c>
      <c r="R76" s="258" t="s">
        <v>90</v>
      </c>
      <c r="S76" s="276" t="s">
        <v>90</v>
      </c>
      <c r="T76" s="20" t="s">
        <v>90</v>
      </c>
      <c r="U76" s="266" t="s">
        <v>90</v>
      </c>
      <c r="V76" s="258" t="s">
        <v>90</v>
      </c>
      <c r="W76" s="276" t="s">
        <v>90</v>
      </c>
      <c r="X76" s="20" t="s">
        <v>90</v>
      </c>
      <c r="Y76" s="266" t="s">
        <v>90</v>
      </c>
      <c r="Z76" s="285"/>
    </row>
    <row r="77" spans="1:26" ht="13.5" thickBot="1">
      <c r="A77" s="76" t="s">
        <v>43</v>
      </c>
      <c r="B77" t="s">
        <v>208</v>
      </c>
      <c r="C77" s="61" t="s">
        <v>152</v>
      </c>
      <c r="D77" s="292" t="s">
        <v>90</v>
      </c>
      <c r="E77" s="292" t="s">
        <v>90</v>
      </c>
      <c r="F77" s="292" t="s">
        <v>90</v>
      </c>
      <c r="G77" s="269" t="s">
        <v>90</v>
      </c>
      <c r="H77" s="99" t="s">
        <v>90</v>
      </c>
      <c r="I77" s="270" t="s">
        <v>90</v>
      </c>
      <c r="J77" s="260" t="s">
        <v>90</v>
      </c>
      <c r="K77" s="279" t="s">
        <v>90</v>
      </c>
      <c r="L77" s="73" t="s">
        <v>90</v>
      </c>
      <c r="M77" s="270" t="s">
        <v>90</v>
      </c>
      <c r="N77" s="260" t="s">
        <v>90</v>
      </c>
      <c r="O77" s="279" t="s">
        <v>90</v>
      </c>
      <c r="P77" s="73" t="s">
        <v>90</v>
      </c>
      <c r="Q77" s="270" t="s">
        <v>90</v>
      </c>
      <c r="R77" s="260" t="s">
        <v>90</v>
      </c>
      <c r="S77" s="279" t="s">
        <v>90</v>
      </c>
      <c r="T77" s="73" t="s">
        <v>90</v>
      </c>
      <c r="U77" s="270" t="s">
        <v>90</v>
      </c>
      <c r="V77" s="260" t="s">
        <v>90</v>
      </c>
      <c r="W77" s="279" t="s">
        <v>90</v>
      </c>
      <c r="X77" s="73" t="s">
        <v>90</v>
      </c>
      <c r="Y77" s="270" t="s">
        <v>90</v>
      </c>
      <c r="Z77" s="35"/>
    </row>
    <row r="78" spans="1:26" ht="5.25" customHeight="1" thickBot="1">
      <c r="A78" s="88"/>
      <c r="B78" s="233"/>
      <c r="C78" s="90"/>
      <c r="D78" s="295"/>
      <c r="E78" s="295"/>
      <c r="F78" s="296"/>
      <c r="G78" s="263"/>
      <c r="H78" s="98"/>
      <c r="I78" s="271"/>
      <c r="J78" s="177"/>
      <c r="K78" s="280"/>
      <c r="L78" s="94"/>
      <c r="M78" s="271"/>
      <c r="N78" s="177"/>
      <c r="O78" s="277"/>
      <c r="P78" s="94"/>
      <c r="Q78" s="271"/>
      <c r="R78" s="177"/>
      <c r="S78" s="280"/>
      <c r="T78" s="94"/>
      <c r="U78" s="271"/>
      <c r="V78" s="177"/>
      <c r="W78" s="280"/>
      <c r="X78" s="94"/>
      <c r="Y78" s="271"/>
      <c r="Z78" s="144"/>
    </row>
    <row r="79" spans="1:26" ht="13.5" thickBot="1">
      <c r="A79" s="84" t="s">
        <v>169</v>
      </c>
      <c r="B79" t="s">
        <v>166</v>
      </c>
      <c r="C79" s="61" t="s">
        <v>167</v>
      </c>
      <c r="D79" s="68">
        <f>SUM(I79+M79+Q79+U79+Y79)</f>
        <v>74</v>
      </c>
      <c r="E79" s="100">
        <f>SUM(BLB!F79+'RSD A'!F79+'RSD B'!F79+'RSD C'!F79+'RSD D'!F79)</f>
        <v>74</v>
      </c>
      <c r="F79" s="256">
        <f>SUM(D79-E79)</f>
        <v>0</v>
      </c>
      <c r="G79" s="261">
        <f>SUM(BLB!C79)</f>
        <v>0</v>
      </c>
      <c r="H79" s="85">
        <f>SUM(BLB!D79)</f>
        <v>0</v>
      </c>
      <c r="I79" s="262">
        <f>SUM(BLB!E79)</f>
        <v>0</v>
      </c>
      <c r="J79" s="257"/>
      <c r="K79" s="274">
        <f>SUM('RSD A'!C79)</f>
        <v>0</v>
      </c>
      <c r="L79" s="86">
        <f>SUM('RSD A'!D79)</f>
        <v>0</v>
      </c>
      <c r="M79" s="262">
        <f>SUM('RSD A'!E79)</f>
        <v>0</v>
      </c>
      <c r="N79" s="257"/>
      <c r="O79" s="274">
        <f>SUM('RSD B'!C79)</f>
        <v>48</v>
      </c>
      <c r="P79" s="86">
        <f>SUM('RSD B'!D79)</f>
        <v>26</v>
      </c>
      <c r="Q79" s="262">
        <f>SUM('RSD B'!E79)</f>
        <v>74</v>
      </c>
      <c r="R79" s="282"/>
      <c r="S79" s="274">
        <f>SUM('RSD C'!C79)</f>
        <v>0</v>
      </c>
      <c r="T79" s="86">
        <f>SUM('RSD C'!D79)</f>
        <v>0</v>
      </c>
      <c r="U79" s="262">
        <f>SUM('RSD C'!E79)</f>
        <v>0</v>
      </c>
      <c r="V79" s="282"/>
      <c r="W79" s="274">
        <f>SUM('RSD D'!C79)</f>
        <v>0</v>
      </c>
      <c r="X79" s="86">
        <f>SUM('RSD D'!D79)</f>
        <v>0</v>
      </c>
      <c r="Y79" s="262">
        <f>SUM('RSD D'!E79)</f>
        <v>0</v>
      </c>
      <c r="Z79" s="286"/>
    </row>
    <row r="80" spans="1:26" ht="13.5" thickBot="1">
      <c r="A80" s="53"/>
      <c r="D80" s="1"/>
      <c r="E80" s="1"/>
      <c r="F80" s="80" t="s">
        <v>170</v>
      </c>
      <c r="G80" s="78">
        <f>SUM(G4:G79)</f>
        <v>70</v>
      </c>
      <c r="H80" s="79">
        <f>SUM(H4:H79)</f>
        <v>31</v>
      </c>
      <c r="I80" s="272">
        <f>SUM(I4:I79)</f>
        <v>101</v>
      </c>
      <c r="J80" s="273"/>
      <c r="K80" s="78">
        <f>SUM(K4:K79)</f>
        <v>169</v>
      </c>
      <c r="L80" s="79">
        <f>SUM(L4:L79)</f>
        <v>163</v>
      </c>
      <c r="M80" s="272">
        <f>SUM(M4:M79)</f>
        <v>332</v>
      </c>
      <c r="N80" s="273"/>
      <c r="O80" s="281">
        <f>SUM(O4:O79)</f>
        <v>292</v>
      </c>
      <c r="P80" s="79">
        <f>SUM(P4:P79)</f>
        <v>183</v>
      </c>
      <c r="Q80" s="272">
        <f>SUM(Q4:Q79)</f>
        <v>475</v>
      </c>
      <c r="R80" s="283"/>
      <c r="S80" s="78">
        <f>SUM(S4:S79)</f>
        <v>164</v>
      </c>
      <c r="T80" s="79">
        <f>SUM(T4:T79)</f>
        <v>129</v>
      </c>
      <c r="U80" s="284">
        <f>SUM(U4:U79)</f>
        <v>293</v>
      </c>
      <c r="V80" s="273"/>
      <c r="W80" s="78">
        <f>SUM(W4:W79)</f>
        <v>140</v>
      </c>
      <c r="X80" s="79">
        <f>SUM(X4:X79)</f>
        <v>95</v>
      </c>
      <c r="Y80" s="272">
        <f>SUM(Y4:Y79)</f>
        <v>235</v>
      </c>
      <c r="Z80" s="287"/>
    </row>
    <row r="81" spans="1:25" ht="12.75">
      <c r="A81" s="38">
        <v>41289</v>
      </c>
      <c r="B81" s="65" t="s">
        <v>419</v>
      </c>
      <c r="C81" s="62"/>
      <c r="D81" s="1"/>
      <c r="E81" s="1"/>
      <c r="I81" s="21"/>
      <c r="J81" s="21"/>
      <c r="K81" s="21"/>
      <c r="L81" s="21"/>
      <c r="M81" s="21"/>
      <c r="N81" s="21"/>
      <c r="O81" s="21"/>
      <c r="P81" s="21"/>
      <c r="Q81" s="21"/>
      <c r="R81" s="28"/>
      <c r="S81" s="21"/>
      <c r="T81" s="21"/>
      <c r="U81" s="21"/>
      <c r="V81" s="21"/>
      <c r="W81" s="21"/>
      <c r="X81" s="21"/>
      <c r="Y81" s="21"/>
    </row>
    <row r="82" spans="1:25" ht="12.75">
      <c r="A82" s="307">
        <v>41291</v>
      </c>
      <c r="B82" s="66" t="s">
        <v>254</v>
      </c>
      <c r="C82" s="63"/>
      <c r="D82" s="4">
        <f>SUM(D4:D79)</f>
        <v>1436</v>
      </c>
      <c r="E82" s="4">
        <f>SUM(E4:E79)</f>
        <v>1436</v>
      </c>
      <c r="F82" s="4">
        <f>SUM(F4:F79)</f>
        <v>0</v>
      </c>
      <c r="G82" s="4"/>
      <c r="H82" s="4"/>
      <c r="I82" s="21"/>
      <c r="J82" s="21"/>
      <c r="K82" s="21"/>
      <c r="L82" s="21"/>
      <c r="M82" s="21"/>
      <c r="N82" s="21"/>
      <c r="O82" s="21"/>
      <c r="P82" s="21"/>
      <c r="Q82" s="21"/>
      <c r="R82" s="28"/>
      <c r="S82" s="21"/>
      <c r="T82" s="21"/>
      <c r="U82" s="21"/>
      <c r="V82" s="21"/>
      <c r="W82" s="21"/>
      <c r="X82" s="21"/>
      <c r="Y82" s="21"/>
    </row>
    <row r="83" spans="1:8" ht="12.75">
      <c r="A83" s="306">
        <v>41212</v>
      </c>
      <c r="B83" s="67" t="s">
        <v>255</v>
      </c>
      <c r="C83" s="64"/>
      <c r="F83" s="16" t="s">
        <v>80</v>
      </c>
      <c r="G83" s="16"/>
      <c r="H83" s="16"/>
    </row>
    <row r="84" spans="6:8" ht="12.75">
      <c r="F84" s="16"/>
      <c r="G84" s="16"/>
      <c r="H84" s="16"/>
    </row>
    <row r="85" spans="6:8" ht="13.5" thickBot="1">
      <c r="F85" s="16"/>
      <c r="G85" s="16"/>
      <c r="H85" s="16"/>
    </row>
    <row r="86" spans="1:8" ht="12.75">
      <c r="A86" s="193"/>
      <c r="B86" s="302" t="s">
        <v>252</v>
      </c>
      <c r="C86" s="301"/>
      <c r="F86" s="16"/>
      <c r="G86" s="16"/>
      <c r="H86" s="16"/>
    </row>
    <row r="87" spans="1:8" ht="12.75">
      <c r="A87" s="303" t="s">
        <v>246</v>
      </c>
      <c r="B87" s="304" t="s">
        <v>249</v>
      </c>
      <c r="C87" s="305">
        <f>SUM(E25+E30+E45+E46+E47+E48+E49+E50+E51+E52+E79)</f>
        <v>598</v>
      </c>
      <c r="F87" s="16"/>
      <c r="G87" s="16"/>
      <c r="H87" s="16"/>
    </row>
    <row r="88" spans="1:8" ht="12.75">
      <c r="A88" s="303" t="s">
        <v>247</v>
      </c>
      <c r="B88" s="304" t="s">
        <v>248</v>
      </c>
      <c r="C88" s="305">
        <f>SUM(E14+E18+E20+E21+E22+E23+E54)</f>
        <v>515</v>
      </c>
      <c r="F88" s="16"/>
      <c r="G88" s="16"/>
      <c r="H88" s="16"/>
    </row>
    <row r="89" spans="1:8" ht="12.75">
      <c r="A89" s="303" t="s">
        <v>250</v>
      </c>
      <c r="B89" s="304" t="s">
        <v>251</v>
      </c>
      <c r="C89" s="305">
        <f>SUM(E58+E61+E62+E63)</f>
        <v>208</v>
      </c>
      <c r="F89" s="16"/>
      <c r="G89" s="16"/>
      <c r="H89" s="16"/>
    </row>
    <row r="90" spans="1:8" ht="13.5" thickBot="1">
      <c r="A90" s="305" t="s">
        <v>422</v>
      </c>
      <c r="B90" s="304" t="s">
        <v>423</v>
      </c>
      <c r="C90" s="305">
        <f>SUM(E4+E5+E6+E7)</f>
        <v>15</v>
      </c>
      <c r="F90" s="16"/>
      <c r="G90" s="16"/>
      <c r="H90" s="16"/>
    </row>
    <row r="91" spans="2:6" ht="12.75">
      <c r="B91" s="5"/>
      <c r="C91" s="5" t="s">
        <v>433</v>
      </c>
      <c r="D91" s="146" t="s">
        <v>116</v>
      </c>
      <c r="E91" s="147" t="s">
        <v>117</v>
      </c>
      <c r="F91" s="148" t="s">
        <v>75</v>
      </c>
    </row>
    <row r="92" spans="2:6" ht="12.75">
      <c r="B92" s="10"/>
      <c r="C92" s="10" t="s">
        <v>96</v>
      </c>
      <c r="D92" s="197">
        <f>SUM(G14+K14+O14+S14+W14+G18+K18+O18+S18+W18+G19+K19+O19+S19+W19+G20+K20+O20+S20+W20+G21+K21+O21+S21+W21+G22+K22+O22+S22+W22+G23+K23+O23+S23+W23+G54+K54+O54+S54+W54+G58+K58+O58+S58+W58+G59+K59+O59+S59+W59+G60+K60+O60+S60+W60)</f>
        <v>400</v>
      </c>
      <c r="E92" s="198">
        <f>SUM(H14+L14+P14+T14+X14+H18+L18+P18+T18+X18+H19+L19+P19+T19+X19+H20+L20+P20+T20+X20+H21+L21+P21+T21+X21+H22+L22+P22+T22+X22+H23+L23+P23+T23+X23+H54+L54+P54+T54+X54+H58+L58+P58+T58+X58+H59+L59+P59+T59+X59+H60+L60+P60+T60+X60)</f>
        <v>297</v>
      </c>
      <c r="F92" s="26">
        <f>SUM(D92:E92)</f>
        <v>697</v>
      </c>
    </row>
    <row r="93" spans="2:6" ht="12.75">
      <c r="B93" s="10"/>
      <c r="C93" s="10" t="s">
        <v>97</v>
      </c>
      <c r="D93" s="197">
        <f>SUM(G15+K15+O15+S15+W15+G25+K25+O25+S25+W25+G28+K28+O28+S28+W28+G61+K61+O61+S61+W61)</f>
        <v>55</v>
      </c>
      <c r="E93" s="198">
        <f>SUM(H15+L15+P15+T15+X15+H25+L25+P25+T25+X25+H28+L28+P28+T28+X28+H61+L61+P61+T61+X61)</f>
        <v>8</v>
      </c>
      <c r="F93" s="26">
        <f>SUM(D93:E93)</f>
        <v>63</v>
      </c>
    </row>
    <row r="94" spans="2:6" ht="12.75">
      <c r="B94" s="10"/>
      <c r="C94" s="10" t="s">
        <v>98</v>
      </c>
      <c r="D94" s="197">
        <f>SUM(G16+K16+O16+S16+W16+G17+K17+O17+S17+W17+G30+K30+O30+S30+W30+G31+K31+O31+S31+W31+G32+K32+O32+S32+W32+G33+K33+O33+S33+W33+G37+K37+O37+S37+W37+G38+K38+O38+S38+W38+G39+K39+O39+S39+W39+G40+K40+O40+S40+W40+G45+K45+O45+S45+W45+G46+K46+O46+S46+W46+G47+K47+O47+S47+W47+G48+K48+O48+S48+W48+G49+K49+O49+S49+W49+G50+K50+O50+S50+W50+G51+K51+O51+S51+W51+G52+K52+O52+S52+W52+G55+K55+O55+S55+W55+G56+K56+O56+S56+W56+G62+K62+O62+S62+W62+G63+K63+O63+S63+W63+G64+K64+O64+S64+W64+G68+K68+O68+S68+W68+G73+K73+O73+S73+W73+G74+K74+O74+S74+W74+G79+K79+O79+S79+W79)</f>
        <v>343</v>
      </c>
      <c r="E94" s="198">
        <f>SUM(H16+L16+P16+T16+X16+H17+L17+P17+T17+X17+H30+L30+P30+T30+X30+H31+L31+P31+T31+X31+H32+L32+P32+T32+X32+H33+L33+P33+T33+X33+H37+L37+P37+T37+X37+H38+L38+P38+T38+X38+H39+L39+P39+T39+X39+H40+L40+P40+T40+X40+H45+L45+P45+T45+X45+H46+L46+P46+T46+X46+H47+L47+P47+T47+X47+H48+L48+P48+T48+X48+H49+L49+P49+T49+X49+H50+L50+P50+T50+X50+H51+L51+P51+T51+X51+H52+L52+P52+T52+X52+H55+L55+P55+T55+X55+H56+L56+P56+T56+X56+H62+L62+P62+T62+X62+H63+L63+P63+T63+X63+H64+L64+P64+T64+X64+H68+L68+P68+T68+X68+H73+L73+P73+T73+X73+H74+L74+P74+T74+X74+H79+L79+P79+T79+X79)</f>
        <v>246</v>
      </c>
      <c r="F94" s="26">
        <f>SUM(D94:E94)</f>
        <v>589</v>
      </c>
    </row>
    <row r="95" spans="2:8" ht="12.75">
      <c r="B95" s="10"/>
      <c r="C95" s="10" t="s">
        <v>99</v>
      </c>
      <c r="D95" s="199">
        <f>SUM(D92:D94)</f>
        <v>798</v>
      </c>
      <c r="E95" s="200">
        <f>SUM(E92:E94)</f>
        <v>551</v>
      </c>
      <c r="F95" s="29">
        <f>SUM(F92:F94)</f>
        <v>1349</v>
      </c>
      <c r="H95" s="4"/>
    </row>
  </sheetData>
  <printOptions gridLines="1" horizontalCentered="1" verticalCentered="1"/>
  <pageMargins left="0.25" right="0.24" top="0.7480314960629921" bottom="0.3937007874015748" header="0.5118110236220472" footer="0"/>
  <pageSetup fitToHeight="1" fitToWidth="1" horizontalDpi="600" verticalDpi="600" orientation="portrait" paperSize="9" scale="53" r:id="rId2"/>
  <headerFooter alignWithMargins="0">
    <oddHeader xml:space="preserve">&amp;C&amp;"Arial,Fett Kursiv"&amp;12&amp;EAnzahl der Hilfen BLB  und der RSD's im Oktober 2012 </oddHeader>
    <oddFooter>&amp;R&amp;8&amp;U&amp;F&amp;A</oddFooter>
  </headerFooter>
  <ignoredErrors>
    <ignoredError sqref="F48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0"/>
  <sheetViews>
    <sheetView workbookViewId="0" topLeftCell="A1">
      <selection activeCell="C295" sqref="C295:C297"/>
    </sheetView>
  </sheetViews>
  <sheetFormatPr defaultColWidth="11.421875" defaultRowHeight="12.75"/>
  <cols>
    <col min="1" max="1" width="14.140625" style="313" bestFit="1" customWidth="1"/>
    <col min="2" max="2" width="72.140625" style="315" bestFit="1" customWidth="1"/>
    <col min="3" max="3" width="46.7109375" style="315" bestFit="1" customWidth="1"/>
  </cols>
  <sheetData>
    <row r="1" spans="1:3" ht="15">
      <c r="A1" s="308" t="s">
        <v>65</v>
      </c>
      <c r="B1" s="308" t="s">
        <v>0</v>
      </c>
      <c r="C1" s="308" t="s">
        <v>64</v>
      </c>
    </row>
    <row r="2" spans="1:3" ht="15">
      <c r="A2" s="308" t="s">
        <v>66</v>
      </c>
      <c r="B2" s="314"/>
      <c r="C2" s="314"/>
    </row>
    <row r="3" ht="3" customHeight="1"/>
    <row r="4" spans="1:3" ht="14.25">
      <c r="A4" s="310" t="s">
        <v>503</v>
      </c>
      <c r="B4" s="310" t="s">
        <v>507</v>
      </c>
      <c r="C4" s="311" t="s">
        <v>439</v>
      </c>
    </row>
    <row r="5" spans="1:3" ht="14.25">
      <c r="A5" s="310" t="s">
        <v>436</v>
      </c>
      <c r="B5" s="310" t="s">
        <v>391</v>
      </c>
      <c r="C5" s="311" t="s">
        <v>454</v>
      </c>
    </row>
    <row r="6" spans="1:3" ht="14.25">
      <c r="A6" s="310" t="s">
        <v>436</v>
      </c>
      <c r="B6" s="310" t="s">
        <v>391</v>
      </c>
      <c r="C6" s="311" t="s">
        <v>533</v>
      </c>
    </row>
    <row r="7" spans="1:3" ht="14.25">
      <c r="A7" s="310" t="s">
        <v>436</v>
      </c>
      <c r="B7" s="310" t="s">
        <v>391</v>
      </c>
      <c r="C7" s="311" t="s">
        <v>446</v>
      </c>
    </row>
    <row r="8" spans="1:3" ht="14.25">
      <c r="A8" s="310" t="s">
        <v>436</v>
      </c>
      <c r="B8" s="310" t="s">
        <v>391</v>
      </c>
      <c r="C8" s="311" t="s">
        <v>446</v>
      </c>
    </row>
    <row r="9" spans="1:3" ht="14.25">
      <c r="A9" s="310" t="s">
        <v>436</v>
      </c>
      <c r="B9" s="310" t="s">
        <v>391</v>
      </c>
      <c r="C9" s="311" t="s">
        <v>586</v>
      </c>
    </row>
    <row r="10" spans="1:3" ht="14.25">
      <c r="A10" s="310" t="s">
        <v>436</v>
      </c>
      <c r="B10" s="310" t="s">
        <v>391</v>
      </c>
      <c r="C10" s="311" t="s">
        <v>586</v>
      </c>
    </row>
    <row r="11" spans="1:3" ht="14.25">
      <c r="A11" s="310" t="s">
        <v>436</v>
      </c>
      <c r="B11" s="310" t="s">
        <v>391</v>
      </c>
      <c r="C11" s="311" t="s">
        <v>586</v>
      </c>
    </row>
    <row r="12" spans="1:3" ht="14.25">
      <c r="A12" s="310" t="s">
        <v>436</v>
      </c>
      <c r="B12" s="310" t="s">
        <v>391</v>
      </c>
      <c r="C12" s="311" t="s">
        <v>586</v>
      </c>
    </row>
    <row r="13" spans="1:3" ht="14.25">
      <c r="A13" s="310" t="s">
        <v>6</v>
      </c>
      <c r="B13" s="310" t="s">
        <v>511</v>
      </c>
      <c r="C13" s="311" t="s">
        <v>439</v>
      </c>
    </row>
    <row r="14" spans="1:3" ht="14.25">
      <c r="A14" s="310" t="s">
        <v>6</v>
      </c>
      <c r="B14" s="310" t="s">
        <v>511</v>
      </c>
      <c r="C14" s="311" t="s">
        <v>439</v>
      </c>
    </row>
    <row r="15" spans="1:3" ht="14.25">
      <c r="A15" s="310" t="s">
        <v>6</v>
      </c>
      <c r="B15" s="310" t="s">
        <v>511</v>
      </c>
      <c r="C15" s="311" t="s">
        <v>439</v>
      </c>
    </row>
    <row r="16" spans="1:3" ht="14.25">
      <c r="A16" s="310" t="s">
        <v>6</v>
      </c>
      <c r="B16" s="310" t="s">
        <v>511</v>
      </c>
      <c r="C16" s="311" t="s">
        <v>439</v>
      </c>
    </row>
    <row r="17" spans="1:3" ht="14.25">
      <c r="A17" s="310" t="s">
        <v>38</v>
      </c>
      <c r="B17" s="310" t="s">
        <v>440</v>
      </c>
      <c r="C17" s="311" t="s">
        <v>651</v>
      </c>
    </row>
    <row r="18" spans="1:3" ht="14.25">
      <c r="A18" s="310" t="s">
        <v>38</v>
      </c>
      <c r="B18" s="310" t="s">
        <v>440</v>
      </c>
      <c r="C18" s="311" t="s">
        <v>514</v>
      </c>
    </row>
    <row r="19" spans="1:3" ht="14.25">
      <c r="A19" s="310" t="s">
        <v>38</v>
      </c>
      <c r="B19" s="310" t="s">
        <v>440</v>
      </c>
      <c r="C19" s="311" t="s">
        <v>514</v>
      </c>
    </row>
    <row r="20" spans="1:3" ht="14.25">
      <c r="A20" s="310" t="s">
        <v>38</v>
      </c>
      <c r="B20" s="310" t="s">
        <v>440</v>
      </c>
      <c r="C20" s="311" t="s">
        <v>652</v>
      </c>
    </row>
    <row r="21" spans="1:3" ht="14.25">
      <c r="A21" s="310" t="s">
        <v>442</v>
      </c>
      <c r="B21" s="310" t="s">
        <v>402</v>
      </c>
      <c r="C21" s="311" t="s">
        <v>443</v>
      </c>
    </row>
    <row r="22" spans="1:3" ht="14.25">
      <c r="A22" s="310" t="s">
        <v>442</v>
      </c>
      <c r="B22" s="310" t="s">
        <v>402</v>
      </c>
      <c r="C22" s="311" t="s">
        <v>443</v>
      </c>
    </row>
    <row r="23" spans="1:3" ht="14.25">
      <c r="A23" s="310" t="s">
        <v>442</v>
      </c>
      <c r="B23" s="310" t="s">
        <v>402</v>
      </c>
      <c r="C23" s="311" t="s">
        <v>443</v>
      </c>
    </row>
    <row r="24" spans="1:3" ht="14.25">
      <c r="A24" s="310" t="s">
        <v>442</v>
      </c>
      <c r="B24" s="310" t="s">
        <v>402</v>
      </c>
      <c r="C24" s="311" t="s">
        <v>443</v>
      </c>
    </row>
    <row r="25" spans="1:3" ht="14.25">
      <c r="A25" s="310" t="s">
        <v>442</v>
      </c>
      <c r="B25" s="310" t="s">
        <v>402</v>
      </c>
      <c r="C25" s="311" t="s">
        <v>443</v>
      </c>
    </row>
    <row r="26" spans="1:3" ht="14.25">
      <c r="A26" s="310" t="s">
        <v>442</v>
      </c>
      <c r="B26" s="310" t="s">
        <v>402</v>
      </c>
      <c r="C26" s="311" t="s">
        <v>443</v>
      </c>
    </row>
    <row r="27" spans="1:3" ht="14.25">
      <c r="A27" s="310" t="s">
        <v>442</v>
      </c>
      <c r="B27" s="310" t="s">
        <v>402</v>
      </c>
      <c r="C27" s="311" t="s">
        <v>443</v>
      </c>
    </row>
    <row r="28" spans="1:3" ht="14.25">
      <c r="A28" s="310" t="s">
        <v>442</v>
      </c>
      <c r="B28" s="310" t="s">
        <v>402</v>
      </c>
      <c r="C28" s="311" t="s">
        <v>443</v>
      </c>
    </row>
    <row r="29" spans="1:3" ht="14.25">
      <c r="A29" s="310" t="s">
        <v>444</v>
      </c>
      <c r="B29" s="310" t="s">
        <v>445</v>
      </c>
      <c r="C29" s="311" t="s">
        <v>515</v>
      </c>
    </row>
    <row r="30" spans="1:3" ht="14.25">
      <c r="A30" s="310" t="s">
        <v>444</v>
      </c>
      <c r="B30" s="310" t="s">
        <v>445</v>
      </c>
      <c r="C30" s="311" t="s">
        <v>446</v>
      </c>
    </row>
    <row r="31" spans="1:3" ht="14.25">
      <c r="A31" s="310" t="s">
        <v>444</v>
      </c>
      <c r="B31" s="310" t="s">
        <v>445</v>
      </c>
      <c r="C31" s="311" t="s">
        <v>446</v>
      </c>
    </row>
    <row r="32" spans="1:3" ht="14.25">
      <c r="A32" s="310" t="s">
        <v>444</v>
      </c>
      <c r="B32" s="310" t="s">
        <v>445</v>
      </c>
      <c r="C32" s="311" t="s">
        <v>446</v>
      </c>
    </row>
    <row r="33" spans="1:3" ht="14.25">
      <c r="A33" s="310" t="s">
        <v>444</v>
      </c>
      <c r="B33" s="310" t="s">
        <v>445</v>
      </c>
      <c r="C33" s="311" t="s">
        <v>446</v>
      </c>
    </row>
    <row r="34" spans="1:3" ht="14.25">
      <c r="A34" s="310" t="s">
        <v>444</v>
      </c>
      <c r="B34" s="310" t="s">
        <v>445</v>
      </c>
      <c r="C34" s="311" t="s">
        <v>586</v>
      </c>
    </row>
    <row r="35" spans="1:3" ht="14.25">
      <c r="A35" s="310" t="s">
        <v>444</v>
      </c>
      <c r="B35" s="310" t="s">
        <v>517</v>
      </c>
      <c r="C35" s="311" t="s">
        <v>446</v>
      </c>
    </row>
    <row r="36" spans="1:3" ht="14.25">
      <c r="A36" s="310" t="s">
        <v>444</v>
      </c>
      <c r="B36" s="310" t="s">
        <v>519</v>
      </c>
      <c r="C36" s="311" t="s">
        <v>520</v>
      </c>
    </row>
    <row r="37" spans="1:3" ht="14.25">
      <c r="A37" s="310" t="s">
        <v>447</v>
      </c>
      <c r="B37" s="310" t="s">
        <v>7</v>
      </c>
      <c r="C37" s="311" t="s">
        <v>564</v>
      </c>
    </row>
    <row r="38" spans="1:3" ht="14.25">
      <c r="A38" s="310" t="s">
        <v>447</v>
      </c>
      <c r="B38" s="310" t="s">
        <v>7</v>
      </c>
      <c r="C38" s="311" t="s">
        <v>488</v>
      </c>
    </row>
    <row r="39" spans="1:3" ht="14.25">
      <c r="A39" s="310" t="s">
        <v>447</v>
      </c>
      <c r="B39" s="310" t="s">
        <v>7</v>
      </c>
      <c r="C39" s="311" t="s">
        <v>448</v>
      </c>
    </row>
    <row r="40" spans="1:3" ht="14.25">
      <c r="A40" s="310" t="s">
        <v>447</v>
      </c>
      <c r="B40" s="310" t="s">
        <v>7</v>
      </c>
      <c r="C40" s="311" t="s">
        <v>598</v>
      </c>
    </row>
    <row r="41" spans="1:3" ht="14.25">
      <c r="A41" s="310" t="s">
        <v>447</v>
      </c>
      <c r="B41" s="310" t="s">
        <v>7</v>
      </c>
      <c r="C41" s="311" t="s">
        <v>598</v>
      </c>
    </row>
    <row r="42" spans="1:3" ht="14.25">
      <c r="A42" s="310" t="s">
        <v>447</v>
      </c>
      <c r="B42" s="310" t="s">
        <v>7</v>
      </c>
      <c r="C42" s="311" t="s">
        <v>490</v>
      </c>
    </row>
    <row r="43" spans="1:3" ht="14.25">
      <c r="A43" s="310" t="s">
        <v>447</v>
      </c>
      <c r="B43" s="310" t="s">
        <v>7</v>
      </c>
      <c r="C43" s="311" t="s">
        <v>490</v>
      </c>
    </row>
    <row r="44" spans="1:3" ht="14.25">
      <c r="A44" s="310" t="s">
        <v>447</v>
      </c>
      <c r="B44" s="310" t="s">
        <v>7</v>
      </c>
      <c r="C44" s="311" t="s">
        <v>490</v>
      </c>
    </row>
    <row r="45" spans="1:3" ht="14.25">
      <c r="A45" s="310" t="s">
        <v>447</v>
      </c>
      <c r="B45" s="310" t="s">
        <v>7</v>
      </c>
      <c r="C45" s="311" t="s">
        <v>490</v>
      </c>
    </row>
    <row r="46" spans="1:3" ht="14.25">
      <c r="A46" s="310" t="s">
        <v>447</v>
      </c>
      <c r="B46" s="310" t="s">
        <v>7</v>
      </c>
      <c r="C46" s="311" t="s">
        <v>490</v>
      </c>
    </row>
    <row r="47" spans="1:3" ht="14.25">
      <c r="A47" s="310" t="s">
        <v>447</v>
      </c>
      <c r="B47" s="310" t="s">
        <v>7</v>
      </c>
      <c r="C47" s="311" t="s">
        <v>490</v>
      </c>
    </row>
    <row r="48" spans="1:3" ht="14.25">
      <c r="A48" s="310" t="s">
        <v>447</v>
      </c>
      <c r="B48" s="310" t="s">
        <v>7</v>
      </c>
      <c r="C48" s="311" t="s">
        <v>524</v>
      </c>
    </row>
    <row r="49" spans="1:3" ht="14.25">
      <c r="A49" s="310" t="s">
        <v>447</v>
      </c>
      <c r="B49" s="310" t="s">
        <v>7</v>
      </c>
      <c r="C49" s="311" t="s">
        <v>524</v>
      </c>
    </row>
    <row r="50" spans="1:3" ht="14.25">
      <c r="A50" s="310" t="s">
        <v>447</v>
      </c>
      <c r="B50" s="310" t="s">
        <v>7</v>
      </c>
      <c r="C50" s="311" t="s">
        <v>524</v>
      </c>
    </row>
    <row r="51" spans="1:3" ht="14.25">
      <c r="A51" s="310" t="s">
        <v>447</v>
      </c>
      <c r="B51" s="310" t="s">
        <v>7</v>
      </c>
      <c r="C51" s="311" t="s">
        <v>451</v>
      </c>
    </row>
    <row r="52" spans="1:3" ht="14.25">
      <c r="A52" s="310" t="s">
        <v>447</v>
      </c>
      <c r="B52" s="310" t="s">
        <v>7</v>
      </c>
      <c r="C52" s="311" t="s">
        <v>451</v>
      </c>
    </row>
    <row r="53" spans="1:3" ht="14.25">
      <c r="A53" s="310" t="s">
        <v>447</v>
      </c>
      <c r="B53" s="310" t="s">
        <v>7</v>
      </c>
      <c r="C53" s="311" t="s">
        <v>602</v>
      </c>
    </row>
    <row r="54" spans="1:3" ht="14.25">
      <c r="A54" s="310" t="s">
        <v>447</v>
      </c>
      <c r="B54" s="310" t="s">
        <v>7</v>
      </c>
      <c r="C54" s="311" t="s">
        <v>452</v>
      </c>
    </row>
    <row r="55" spans="1:3" ht="14.25">
      <c r="A55" s="310" t="s">
        <v>447</v>
      </c>
      <c r="B55" s="310" t="s">
        <v>7</v>
      </c>
      <c r="C55" s="311" t="s">
        <v>452</v>
      </c>
    </row>
    <row r="56" spans="1:3" ht="14.25">
      <c r="A56" s="310" t="s">
        <v>447</v>
      </c>
      <c r="B56" s="310" t="s">
        <v>7</v>
      </c>
      <c r="C56" s="311" t="s">
        <v>653</v>
      </c>
    </row>
    <row r="57" spans="1:3" ht="14.25">
      <c r="A57" s="310" t="s">
        <v>447</v>
      </c>
      <c r="B57" s="310" t="s">
        <v>7</v>
      </c>
      <c r="C57" s="311" t="s">
        <v>526</v>
      </c>
    </row>
    <row r="58" spans="1:3" ht="14.25">
      <c r="A58" s="310" t="s">
        <v>8</v>
      </c>
      <c r="B58" s="310" t="s">
        <v>9</v>
      </c>
      <c r="C58" s="311" t="s">
        <v>454</v>
      </c>
    </row>
    <row r="59" spans="1:3" ht="14.25">
      <c r="A59" s="310" t="s">
        <v>8</v>
      </c>
      <c r="B59" s="310" t="s">
        <v>9</v>
      </c>
      <c r="C59" s="311" t="s">
        <v>454</v>
      </c>
    </row>
    <row r="60" spans="1:3" ht="14.25">
      <c r="A60" s="310" t="s">
        <v>8</v>
      </c>
      <c r="B60" s="310" t="s">
        <v>9</v>
      </c>
      <c r="C60" s="311" t="s">
        <v>454</v>
      </c>
    </row>
    <row r="61" spans="1:3" ht="14.25">
      <c r="A61" s="310" t="s">
        <v>8</v>
      </c>
      <c r="B61" s="310" t="s">
        <v>9</v>
      </c>
      <c r="C61" s="311" t="s">
        <v>454</v>
      </c>
    </row>
    <row r="62" spans="1:3" ht="14.25">
      <c r="A62" s="310" t="s">
        <v>10</v>
      </c>
      <c r="B62" s="310" t="s">
        <v>456</v>
      </c>
      <c r="C62" s="311" t="s">
        <v>454</v>
      </c>
    </row>
    <row r="63" spans="1:3" ht="14.25">
      <c r="A63" s="310" t="s">
        <v>10</v>
      </c>
      <c r="B63" s="310" t="s">
        <v>456</v>
      </c>
      <c r="C63" s="311" t="s">
        <v>454</v>
      </c>
    </row>
    <row r="64" spans="1:3" ht="14.25">
      <c r="A64" s="310" t="s">
        <v>10</v>
      </c>
      <c r="B64" s="310" t="s">
        <v>456</v>
      </c>
      <c r="C64" s="311" t="s">
        <v>454</v>
      </c>
    </row>
    <row r="65" spans="1:3" ht="14.25">
      <c r="A65" s="310" t="s">
        <v>10</v>
      </c>
      <c r="B65" s="310" t="s">
        <v>456</v>
      </c>
      <c r="C65" s="311" t="s">
        <v>454</v>
      </c>
    </row>
    <row r="66" spans="1:3" ht="14.25">
      <c r="A66" s="310" t="s">
        <v>10</v>
      </c>
      <c r="B66" s="310" t="s">
        <v>456</v>
      </c>
      <c r="C66" s="311" t="s">
        <v>439</v>
      </c>
    </row>
    <row r="67" spans="1:3" ht="14.25">
      <c r="A67" s="310" t="s">
        <v>10</v>
      </c>
      <c r="B67" s="310" t="s">
        <v>456</v>
      </c>
      <c r="C67" s="311" t="s">
        <v>647</v>
      </c>
    </row>
    <row r="68" spans="1:3" ht="14.25">
      <c r="A68" s="310" t="s">
        <v>10</v>
      </c>
      <c r="B68" s="310" t="s">
        <v>456</v>
      </c>
      <c r="C68" s="311" t="s">
        <v>459</v>
      </c>
    </row>
    <row r="69" spans="1:3" ht="14.25">
      <c r="A69" s="310" t="s">
        <v>10</v>
      </c>
      <c r="B69" s="310" t="s">
        <v>456</v>
      </c>
      <c r="C69" s="311" t="s">
        <v>459</v>
      </c>
    </row>
    <row r="70" spans="1:3" ht="14.25">
      <c r="A70" s="310" t="s">
        <v>10</v>
      </c>
      <c r="B70" s="310" t="s">
        <v>456</v>
      </c>
      <c r="C70" s="311" t="s">
        <v>446</v>
      </c>
    </row>
    <row r="71" spans="1:3" ht="14.25">
      <c r="A71" s="310" t="s">
        <v>10</v>
      </c>
      <c r="B71" s="310" t="s">
        <v>456</v>
      </c>
      <c r="C71" s="311" t="s">
        <v>446</v>
      </c>
    </row>
    <row r="72" spans="1:3" ht="14.25">
      <c r="A72" s="310" t="s">
        <v>10</v>
      </c>
      <c r="B72" s="310" t="s">
        <v>456</v>
      </c>
      <c r="C72" s="311" t="s">
        <v>461</v>
      </c>
    </row>
    <row r="73" spans="1:3" ht="14.25">
      <c r="A73" s="310" t="s">
        <v>10</v>
      </c>
      <c r="B73" s="310" t="s">
        <v>456</v>
      </c>
      <c r="C73" s="311" t="s">
        <v>586</v>
      </c>
    </row>
    <row r="74" spans="1:3" ht="14.25">
      <c r="A74" s="310" t="s">
        <v>10</v>
      </c>
      <c r="B74" s="310" t="s">
        <v>456</v>
      </c>
      <c r="C74" s="311" t="s">
        <v>586</v>
      </c>
    </row>
    <row r="75" spans="1:3" ht="14.25">
      <c r="A75" s="310" t="s">
        <v>10</v>
      </c>
      <c r="B75" s="310" t="s">
        <v>456</v>
      </c>
      <c r="C75" s="311" t="s">
        <v>586</v>
      </c>
    </row>
    <row r="76" spans="1:3" ht="14.25">
      <c r="A76" s="310" t="s">
        <v>11</v>
      </c>
      <c r="B76" s="310" t="s">
        <v>12</v>
      </c>
      <c r="C76" s="311" t="s">
        <v>605</v>
      </c>
    </row>
    <row r="77" spans="1:3" ht="14.25">
      <c r="A77" s="310" t="s">
        <v>11</v>
      </c>
      <c r="B77" s="310" t="s">
        <v>12</v>
      </c>
      <c r="C77" s="311" t="s">
        <v>654</v>
      </c>
    </row>
    <row r="78" spans="1:3" ht="14.25">
      <c r="A78" s="310" t="s">
        <v>11</v>
      </c>
      <c r="B78" s="310" t="s">
        <v>12</v>
      </c>
      <c r="C78" s="311" t="s">
        <v>654</v>
      </c>
    </row>
    <row r="79" spans="1:3" ht="14.25">
      <c r="A79" s="310" t="s">
        <v>11</v>
      </c>
      <c r="B79" s="310" t="s">
        <v>12</v>
      </c>
      <c r="C79" s="311" t="s">
        <v>454</v>
      </c>
    </row>
    <row r="80" spans="1:3" ht="14.25">
      <c r="A80" s="310" t="s">
        <v>11</v>
      </c>
      <c r="B80" s="310" t="s">
        <v>12</v>
      </c>
      <c r="C80" s="311" t="s">
        <v>454</v>
      </c>
    </row>
    <row r="81" spans="1:3" ht="14.25">
      <c r="A81" s="310" t="s">
        <v>11</v>
      </c>
      <c r="B81" s="310" t="s">
        <v>12</v>
      </c>
      <c r="C81" s="311" t="s">
        <v>454</v>
      </c>
    </row>
    <row r="82" spans="1:3" ht="14.25">
      <c r="A82" s="310" t="s">
        <v>11</v>
      </c>
      <c r="B82" s="310" t="s">
        <v>12</v>
      </c>
      <c r="C82" s="311" t="s">
        <v>454</v>
      </c>
    </row>
    <row r="83" spans="1:3" ht="14.25">
      <c r="A83" s="310" t="s">
        <v>11</v>
      </c>
      <c r="B83" s="310" t="s">
        <v>12</v>
      </c>
      <c r="C83" s="311" t="s">
        <v>454</v>
      </c>
    </row>
    <row r="84" spans="1:3" ht="14.25">
      <c r="A84" s="310" t="s">
        <v>11</v>
      </c>
      <c r="B84" s="310" t="s">
        <v>12</v>
      </c>
      <c r="C84" s="311" t="s">
        <v>454</v>
      </c>
    </row>
    <row r="85" spans="1:3" ht="14.25">
      <c r="A85" s="310" t="s">
        <v>11</v>
      </c>
      <c r="B85" s="310" t="s">
        <v>12</v>
      </c>
      <c r="C85" s="311" t="s">
        <v>454</v>
      </c>
    </row>
    <row r="86" spans="1:3" ht="14.25">
      <c r="A86" s="310" t="s">
        <v>11</v>
      </c>
      <c r="B86" s="310" t="s">
        <v>12</v>
      </c>
      <c r="C86" s="311" t="s">
        <v>454</v>
      </c>
    </row>
    <row r="87" spans="1:3" ht="14.25">
      <c r="A87" s="310" t="s">
        <v>11</v>
      </c>
      <c r="B87" s="310" t="s">
        <v>12</v>
      </c>
      <c r="C87" s="311" t="s">
        <v>454</v>
      </c>
    </row>
    <row r="88" spans="1:3" ht="14.25">
      <c r="A88" s="310" t="s">
        <v>11</v>
      </c>
      <c r="B88" s="310" t="s">
        <v>12</v>
      </c>
      <c r="C88" s="311" t="s">
        <v>454</v>
      </c>
    </row>
    <row r="89" spans="1:3" ht="14.25">
      <c r="A89" s="310" t="s">
        <v>11</v>
      </c>
      <c r="B89" s="310" t="s">
        <v>12</v>
      </c>
      <c r="C89" s="311" t="s">
        <v>454</v>
      </c>
    </row>
    <row r="90" spans="1:3" ht="14.25">
      <c r="A90" s="310" t="s">
        <v>11</v>
      </c>
      <c r="B90" s="310" t="s">
        <v>12</v>
      </c>
      <c r="C90" s="311" t="s">
        <v>454</v>
      </c>
    </row>
    <row r="91" spans="1:3" ht="14.25">
      <c r="A91" s="310" t="s">
        <v>11</v>
      </c>
      <c r="B91" s="310" t="s">
        <v>12</v>
      </c>
      <c r="C91" s="311" t="s">
        <v>454</v>
      </c>
    </row>
    <row r="92" spans="1:3" ht="14.25">
      <c r="A92" s="310" t="s">
        <v>11</v>
      </c>
      <c r="B92" s="310" t="s">
        <v>12</v>
      </c>
      <c r="C92" s="311" t="s">
        <v>454</v>
      </c>
    </row>
    <row r="93" spans="1:3" ht="14.25">
      <c r="A93" s="310" t="s">
        <v>11</v>
      </c>
      <c r="B93" s="310" t="s">
        <v>12</v>
      </c>
      <c r="C93" s="311" t="s">
        <v>454</v>
      </c>
    </row>
    <row r="94" spans="1:3" ht="14.25">
      <c r="A94" s="310" t="s">
        <v>11</v>
      </c>
      <c r="B94" s="310" t="s">
        <v>12</v>
      </c>
      <c r="C94" s="311" t="s">
        <v>454</v>
      </c>
    </row>
    <row r="95" spans="1:3" ht="14.25">
      <c r="A95" s="310" t="s">
        <v>11</v>
      </c>
      <c r="B95" s="310" t="s">
        <v>12</v>
      </c>
      <c r="C95" s="311" t="s">
        <v>454</v>
      </c>
    </row>
    <row r="96" spans="1:3" ht="14.25">
      <c r="A96" s="310" t="s">
        <v>11</v>
      </c>
      <c r="B96" s="310" t="s">
        <v>12</v>
      </c>
      <c r="C96" s="311" t="s">
        <v>454</v>
      </c>
    </row>
    <row r="97" spans="1:3" ht="14.25">
      <c r="A97" s="310" t="s">
        <v>11</v>
      </c>
      <c r="B97" s="310" t="s">
        <v>12</v>
      </c>
      <c r="C97" s="311" t="s">
        <v>454</v>
      </c>
    </row>
    <row r="98" spans="1:3" ht="14.25">
      <c r="A98" s="310" t="s">
        <v>11</v>
      </c>
      <c r="B98" s="310" t="s">
        <v>12</v>
      </c>
      <c r="C98" s="311" t="s">
        <v>457</v>
      </c>
    </row>
    <row r="99" spans="1:3" ht="14.25">
      <c r="A99" s="310" t="s">
        <v>11</v>
      </c>
      <c r="B99" s="310" t="s">
        <v>12</v>
      </c>
      <c r="C99" s="311" t="s">
        <v>457</v>
      </c>
    </row>
    <row r="100" spans="1:3" ht="14.25">
      <c r="A100" s="310" t="s">
        <v>11</v>
      </c>
      <c r="B100" s="310" t="s">
        <v>12</v>
      </c>
      <c r="C100" s="311" t="s">
        <v>457</v>
      </c>
    </row>
    <row r="101" spans="1:3" ht="14.25">
      <c r="A101" s="310" t="s">
        <v>11</v>
      </c>
      <c r="B101" s="310" t="s">
        <v>12</v>
      </c>
      <c r="C101" s="311" t="s">
        <v>457</v>
      </c>
    </row>
    <row r="102" spans="1:3" ht="14.25">
      <c r="A102" s="310" t="s">
        <v>11</v>
      </c>
      <c r="B102" s="310" t="s">
        <v>12</v>
      </c>
      <c r="C102" s="311" t="s">
        <v>457</v>
      </c>
    </row>
    <row r="103" spans="1:3" ht="14.25">
      <c r="A103" s="310" t="s">
        <v>11</v>
      </c>
      <c r="B103" s="310" t="s">
        <v>12</v>
      </c>
      <c r="C103" s="311" t="s">
        <v>457</v>
      </c>
    </row>
    <row r="104" spans="1:3" ht="14.25">
      <c r="A104" s="310" t="s">
        <v>11</v>
      </c>
      <c r="B104" s="310" t="s">
        <v>12</v>
      </c>
      <c r="C104" s="311" t="s">
        <v>528</v>
      </c>
    </row>
    <row r="105" spans="1:3" ht="14.25">
      <c r="A105" s="310" t="s">
        <v>11</v>
      </c>
      <c r="B105" s="310" t="s">
        <v>12</v>
      </c>
      <c r="C105" s="311" t="s">
        <v>528</v>
      </c>
    </row>
    <row r="106" spans="1:3" ht="14.25">
      <c r="A106" s="310" t="s">
        <v>11</v>
      </c>
      <c r="B106" s="310" t="s">
        <v>12</v>
      </c>
      <c r="C106" s="311" t="s">
        <v>528</v>
      </c>
    </row>
    <row r="107" spans="1:3" ht="14.25">
      <c r="A107" s="310" t="s">
        <v>11</v>
      </c>
      <c r="B107" s="310" t="s">
        <v>12</v>
      </c>
      <c r="C107" s="311" t="s">
        <v>533</v>
      </c>
    </row>
    <row r="108" spans="1:3" ht="14.25">
      <c r="A108" s="310" t="s">
        <v>11</v>
      </c>
      <c r="B108" s="310" t="s">
        <v>12</v>
      </c>
      <c r="C108" s="311" t="s">
        <v>655</v>
      </c>
    </row>
    <row r="109" spans="1:3" ht="14.25">
      <c r="A109" s="310" t="s">
        <v>11</v>
      </c>
      <c r="B109" s="310" t="s">
        <v>12</v>
      </c>
      <c r="C109" s="311" t="s">
        <v>459</v>
      </c>
    </row>
    <row r="110" spans="1:3" ht="14.25">
      <c r="A110" s="310" t="s">
        <v>11</v>
      </c>
      <c r="B110" s="310" t="s">
        <v>12</v>
      </c>
      <c r="C110" s="311" t="s">
        <v>459</v>
      </c>
    </row>
    <row r="111" spans="1:3" ht="14.25">
      <c r="A111" s="310" t="s">
        <v>11</v>
      </c>
      <c r="B111" s="310" t="s">
        <v>12</v>
      </c>
      <c r="C111" s="311" t="s">
        <v>446</v>
      </c>
    </row>
    <row r="112" spans="1:3" ht="14.25">
      <c r="A112" s="310" t="s">
        <v>11</v>
      </c>
      <c r="B112" s="310" t="s">
        <v>12</v>
      </c>
      <c r="C112" s="311" t="s">
        <v>446</v>
      </c>
    </row>
    <row r="113" spans="1:3" ht="14.25">
      <c r="A113" s="310" t="s">
        <v>11</v>
      </c>
      <c r="B113" s="310" t="s">
        <v>12</v>
      </c>
      <c r="C113" s="311" t="s">
        <v>446</v>
      </c>
    </row>
    <row r="114" spans="1:3" ht="14.25">
      <c r="A114" s="310" t="s">
        <v>11</v>
      </c>
      <c r="B114" s="310" t="s">
        <v>12</v>
      </c>
      <c r="C114" s="311" t="s">
        <v>461</v>
      </c>
    </row>
    <row r="115" spans="1:3" ht="14.25">
      <c r="A115" s="310" t="s">
        <v>11</v>
      </c>
      <c r="B115" s="310" t="s">
        <v>12</v>
      </c>
      <c r="C115" s="311" t="s">
        <v>461</v>
      </c>
    </row>
    <row r="116" spans="1:3" ht="14.25">
      <c r="A116" s="310" t="s">
        <v>11</v>
      </c>
      <c r="B116" s="310" t="s">
        <v>12</v>
      </c>
      <c r="C116" s="311" t="s">
        <v>656</v>
      </c>
    </row>
    <row r="117" spans="1:3" ht="14.25">
      <c r="A117" s="310" t="s">
        <v>11</v>
      </c>
      <c r="B117" s="310" t="s">
        <v>12</v>
      </c>
      <c r="C117" s="311" t="s">
        <v>657</v>
      </c>
    </row>
    <row r="118" spans="1:3" ht="14.25">
      <c r="A118" s="310" t="s">
        <v>11</v>
      </c>
      <c r="B118" s="310" t="s">
        <v>12</v>
      </c>
      <c r="C118" s="311" t="s">
        <v>658</v>
      </c>
    </row>
    <row r="119" spans="1:3" ht="14.25">
      <c r="A119" s="310" t="s">
        <v>11</v>
      </c>
      <c r="B119" s="310" t="s">
        <v>12</v>
      </c>
      <c r="C119" s="311" t="s">
        <v>586</v>
      </c>
    </row>
    <row r="120" spans="1:3" ht="14.25">
      <c r="A120" s="310" t="s">
        <v>11</v>
      </c>
      <c r="B120" s="310" t="s">
        <v>12</v>
      </c>
      <c r="C120" s="311" t="s">
        <v>586</v>
      </c>
    </row>
    <row r="121" spans="1:3" ht="14.25">
      <c r="A121" s="310" t="s">
        <v>11</v>
      </c>
      <c r="B121" s="310" t="s">
        <v>12</v>
      </c>
      <c r="C121" s="311" t="s">
        <v>586</v>
      </c>
    </row>
    <row r="122" spans="1:3" ht="14.25">
      <c r="A122" s="310" t="s">
        <v>11</v>
      </c>
      <c r="B122" s="310" t="s">
        <v>12</v>
      </c>
      <c r="C122" s="311" t="s">
        <v>586</v>
      </c>
    </row>
    <row r="123" spans="1:3" ht="14.25">
      <c r="A123" s="310" t="s">
        <v>11</v>
      </c>
      <c r="B123" s="310" t="s">
        <v>12</v>
      </c>
      <c r="C123" s="311" t="s">
        <v>586</v>
      </c>
    </row>
    <row r="124" spans="1:3" ht="14.25">
      <c r="A124" s="310" t="s">
        <v>11</v>
      </c>
      <c r="B124" s="310" t="s">
        <v>12</v>
      </c>
      <c r="C124" s="311" t="s">
        <v>586</v>
      </c>
    </row>
    <row r="125" spans="1:3" ht="14.25">
      <c r="A125" s="310" t="s">
        <v>11</v>
      </c>
      <c r="B125" s="310" t="s">
        <v>12</v>
      </c>
      <c r="C125" s="311" t="s">
        <v>586</v>
      </c>
    </row>
    <row r="126" spans="1:3" ht="14.25">
      <c r="A126" s="310" t="s">
        <v>11</v>
      </c>
      <c r="B126" s="310" t="s">
        <v>12</v>
      </c>
      <c r="C126" s="311" t="s">
        <v>586</v>
      </c>
    </row>
    <row r="127" spans="1:3" ht="14.25">
      <c r="A127" s="310" t="s">
        <v>11</v>
      </c>
      <c r="B127" s="310" t="s">
        <v>12</v>
      </c>
      <c r="C127" s="311" t="s">
        <v>586</v>
      </c>
    </row>
    <row r="128" spans="1:3" ht="14.25">
      <c r="A128" s="310" t="s">
        <v>11</v>
      </c>
      <c r="B128" s="310" t="s">
        <v>12</v>
      </c>
      <c r="C128" s="311" t="s">
        <v>586</v>
      </c>
    </row>
    <row r="129" spans="1:3" ht="14.25">
      <c r="A129" s="310" t="s">
        <v>11</v>
      </c>
      <c r="B129" s="310" t="s">
        <v>12</v>
      </c>
      <c r="C129" s="311" t="s">
        <v>586</v>
      </c>
    </row>
    <row r="130" spans="1:3" ht="14.25">
      <c r="A130" s="310" t="s">
        <v>13</v>
      </c>
      <c r="B130" s="310" t="s">
        <v>398</v>
      </c>
      <c r="C130" s="311" t="s">
        <v>535</v>
      </c>
    </row>
    <row r="131" spans="1:3" ht="14.25">
      <c r="A131" s="310" t="s">
        <v>13</v>
      </c>
      <c r="B131" s="310" t="s">
        <v>398</v>
      </c>
      <c r="C131" s="311" t="s">
        <v>535</v>
      </c>
    </row>
    <row r="132" spans="1:3" ht="14.25">
      <c r="A132" s="310" t="s">
        <v>13</v>
      </c>
      <c r="B132" s="310" t="s">
        <v>398</v>
      </c>
      <c r="C132" s="311" t="s">
        <v>535</v>
      </c>
    </row>
    <row r="133" spans="1:3" ht="14.25">
      <c r="A133" s="310" t="s">
        <v>13</v>
      </c>
      <c r="B133" s="310" t="s">
        <v>398</v>
      </c>
      <c r="C133" s="311" t="s">
        <v>463</v>
      </c>
    </row>
    <row r="134" spans="1:3" ht="14.25">
      <c r="A134" s="310" t="s">
        <v>13</v>
      </c>
      <c r="B134" s="310" t="s">
        <v>398</v>
      </c>
      <c r="C134" s="311" t="s">
        <v>463</v>
      </c>
    </row>
    <row r="135" spans="1:3" ht="14.25">
      <c r="A135" s="310" t="s">
        <v>13</v>
      </c>
      <c r="B135" s="310" t="s">
        <v>398</v>
      </c>
      <c r="C135" s="311" t="s">
        <v>462</v>
      </c>
    </row>
    <row r="136" spans="1:3" ht="14.25">
      <c r="A136" s="310" t="s">
        <v>13</v>
      </c>
      <c r="B136" s="310" t="s">
        <v>398</v>
      </c>
      <c r="C136" s="311" t="s">
        <v>462</v>
      </c>
    </row>
    <row r="137" spans="1:3" ht="14.25">
      <c r="A137" s="310" t="s">
        <v>13</v>
      </c>
      <c r="B137" s="310" t="s">
        <v>398</v>
      </c>
      <c r="C137" s="311" t="s">
        <v>462</v>
      </c>
    </row>
    <row r="138" spans="1:3" ht="14.25">
      <c r="A138" s="310" t="s">
        <v>13</v>
      </c>
      <c r="B138" s="310" t="s">
        <v>398</v>
      </c>
      <c r="C138" s="311" t="s">
        <v>462</v>
      </c>
    </row>
    <row r="139" spans="1:3" ht="14.25">
      <c r="A139" s="310" t="s">
        <v>13</v>
      </c>
      <c r="B139" s="310" t="s">
        <v>398</v>
      </c>
      <c r="C139" s="311" t="s">
        <v>462</v>
      </c>
    </row>
    <row r="140" spans="1:3" ht="14.25">
      <c r="A140" s="310" t="s">
        <v>14</v>
      </c>
      <c r="B140" s="310" t="s">
        <v>659</v>
      </c>
      <c r="C140" s="311" t="s">
        <v>466</v>
      </c>
    </row>
    <row r="141" spans="1:3" ht="14.25">
      <c r="A141" s="310" t="s">
        <v>14</v>
      </c>
      <c r="B141" s="310" t="s">
        <v>659</v>
      </c>
      <c r="C141" s="311" t="s">
        <v>466</v>
      </c>
    </row>
    <row r="142" spans="1:3" ht="14.25">
      <c r="A142" s="310" t="s">
        <v>14</v>
      </c>
      <c r="B142" s="310" t="s">
        <v>465</v>
      </c>
      <c r="C142" s="311" t="s">
        <v>466</v>
      </c>
    </row>
    <row r="143" spans="1:3" ht="14.25">
      <c r="A143" s="310" t="s">
        <v>14</v>
      </c>
      <c r="B143" s="310" t="s">
        <v>467</v>
      </c>
      <c r="C143" s="311" t="s">
        <v>466</v>
      </c>
    </row>
    <row r="144" spans="1:3" ht="14.25">
      <c r="A144" s="310" t="s">
        <v>14</v>
      </c>
      <c r="B144" s="310" t="s">
        <v>467</v>
      </c>
      <c r="C144" s="311" t="s">
        <v>466</v>
      </c>
    </row>
    <row r="145" spans="1:3" ht="14.25">
      <c r="A145" s="310" t="s">
        <v>14</v>
      </c>
      <c r="B145" s="310" t="s">
        <v>467</v>
      </c>
      <c r="C145" s="311" t="s">
        <v>466</v>
      </c>
    </row>
    <row r="146" spans="1:3" ht="14.25">
      <c r="A146" s="310" t="s">
        <v>14</v>
      </c>
      <c r="B146" s="310" t="s">
        <v>467</v>
      </c>
      <c r="C146" s="311" t="s">
        <v>466</v>
      </c>
    </row>
    <row r="147" spans="1:3" ht="14.25">
      <c r="A147" s="310" t="s">
        <v>14</v>
      </c>
      <c r="B147" s="310" t="s">
        <v>468</v>
      </c>
      <c r="C147" s="311" t="s">
        <v>466</v>
      </c>
    </row>
    <row r="148" spans="1:3" ht="14.25">
      <c r="A148" s="310" t="s">
        <v>14</v>
      </c>
      <c r="B148" s="310" t="s">
        <v>468</v>
      </c>
      <c r="C148" s="311" t="s">
        <v>466</v>
      </c>
    </row>
    <row r="149" spans="1:3" ht="14.25">
      <c r="A149" s="310" t="s">
        <v>14</v>
      </c>
      <c r="B149" s="310" t="s">
        <v>468</v>
      </c>
      <c r="C149" s="311" t="s">
        <v>466</v>
      </c>
    </row>
    <row r="150" spans="1:3" ht="14.25">
      <c r="A150" s="310" t="s">
        <v>14</v>
      </c>
      <c r="B150" s="310" t="s">
        <v>468</v>
      </c>
      <c r="C150" s="311" t="s">
        <v>466</v>
      </c>
    </row>
    <row r="151" spans="1:3" ht="14.25">
      <c r="A151" s="310" t="s">
        <v>14</v>
      </c>
      <c r="B151" s="310" t="s">
        <v>468</v>
      </c>
      <c r="C151" s="311" t="s">
        <v>466</v>
      </c>
    </row>
    <row r="152" spans="1:3" ht="14.25">
      <c r="A152" s="310" t="s">
        <v>14</v>
      </c>
      <c r="B152" s="310" t="s">
        <v>468</v>
      </c>
      <c r="C152" s="311" t="s">
        <v>466</v>
      </c>
    </row>
    <row r="153" spans="1:3" ht="14.25">
      <c r="A153" s="310" t="s">
        <v>14</v>
      </c>
      <c r="B153" s="310" t="s">
        <v>468</v>
      </c>
      <c r="C153" s="311" t="s">
        <v>466</v>
      </c>
    </row>
    <row r="154" spans="1:3" ht="14.25">
      <c r="A154" s="310" t="s">
        <v>14</v>
      </c>
      <c r="B154" s="310" t="s">
        <v>468</v>
      </c>
      <c r="C154" s="311" t="s">
        <v>466</v>
      </c>
    </row>
    <row r="155" spans="1:3" ht="14.25">
      <c r="A155" s="310" t="s">
        <v>14</v>
      </c>
      <c r="B155" s="310" t="s">
        <v>469</v>
      </c>
      <c r="C155" s="311" t="s">
        <v>466</v>
      </c>
    </row>
    <row r="156" spans="1:3" ht="14.25">
      <c r="A156" s="310" t="s">
        <v>14</v>
      </c>
      <c r="B156" s="310" t="s">
        <v>469</v>
      </c>
      <c r="C156" s="311" t="s">
        <v>466</v>
      </c>
    </row>
    <row r="157" spans="1:3" ht="14.25">
      <c r="A157" s="310" t="s">
        <v>14</v>
      </c>
      <c r="B157" s="310" t="s">
        <v>469</v>
      </c>
      <c r="C157" s="311" t="s">
        <v>466</v>
      </c>
    </row>
    <row r="158" spans="1:3" ht="14.25">
      <c r="A158" s="310" t="s">
        <v>14</v>
      </c>
      <c r="B158" s="310" t="s">
        <v>469</v>
      </c>
      <c r="C158" s="311" t="s">
        <v>466</v>
      </c>
    </row>
    <row r="159" spans="1:3" ht="14.25">
      <c r="A159" s="310" t="s">
        <v>14</v>
      </c>
      <c r="B159" s="310" t="s">
        <v>469</v>
      </c>
      <c r="C159" s="311" t="s">
        <v>466</v>
      </c>
    </row>
    <row r="160" spans="1:3" ht="14.25">
      <c r="A160" s="310" t="s">
        <v>14</v>
      </c>
      <c r="B160" s="310" t="s">
        <v>469</v>
      </c>
      <c r="C160" s="311" t="s">
        <v>466</v>
      </c>
    </row>
    <row r="161" spans="1:3" ht="14.25">
      <c r="A161" s="310" t="s">
        <v>14</v>
      </c>
      <c r="B161" s="310" t="s">
        <v>469</v>
      </c>
      <c r="C161" s="311" t="s">
        <v>466</v>
      </c>
    </row>
    <row r="162" spans="1:3" ht="14.25">
      <c r="A162" s="310" t="s">
        <v>14</v>
      </c>
      <c r="B162" s="310" t="s">
        <v>469</v>
      </c>
      <c r="C162" s="311" t="s">
        <v>466</v>
      </c>
    </row>
    <row r="163" spans="1:3" ht="14.25">
      <c r="A163" s="310" t="s">
        <v>14</v>
      </c>
      <c r="B163" s="310" t="s">
        <v>469</v>
      </c>
      <c r="C163" s="311" t="s">
        <v>466</v>
      </c>
    </row>
    <row r="164" spans="1:3" ht="14.25">
      <c r="A164" s="310" t="s">
        <v>14</v>
      </c>
      <c r="B164" s="310" t="s">
        <v>469</v>
      </c>
      <c r="C164" s="311" t="s">
        <v>466</v>
      </c>
    </row>
    <row r="165" spans="1:3" ht="14.25">
      <c r="A165" s="310" t="s">
        <v>15</v>
      </c>
      <c r="B165" s="310" t="s">
        <v>539</v>
      </c>
      <c r="C165" s="311" t="s">
        <v>540</v>
      </c>
    </row>
    <row r="166" spans="1:3" ht="14.25">
      <c r="A166" s="310" t="s">
        <v>15</v>
      </c>
      <c r="B166" s="310" t="s">
        <v>539</v>
      </c>
      <c r="C166" s="311" t="s">
        <v>446</v>
      </c>
    </row>
    <row r="167" spans="1:3" ht="14.25">
      <c r="A167" s="310" t="s">
        <v>15</v>
      </c>
      <c r="B167" s="310" t="s">
        <v>539</v>
      </c>
      <c r="C167" s="311" t="s">
        <v>446</v>
      </c>
    </row>
    <row r="168" spans="1:3" ht="14.25">
      <c r="A168" s="310" t="s">
        <v>15</v>
      </c>
      <c r="B168" s="310" t="s">
        <v>539</v>
      </c>
      <c r="C168" s="311" t="s">
        <v>660</v>
      </c>
    </row>
    <row r="169" spans="1:3" ht="14.25">
      <c r="A169" s="310" t="s">
        <v>15</v>
      </c>
      <c r="B169" s="310" t="s">
        <v>539</v>
      </c>
      <c r="C169" s="311" t="s">
        <v>555</v>
      </c>
    </row>
    <row r="170" spans="1:3" ht="14.25">
      <c r="A170" s="310" t="s">
        <v>15</v>
      </c>
      <c r="B170" s="310" t="s">
        <v>470</v>
      </c>
      <c r="C170" s="311" t="s">
        <v>545</v>
      </c>
    </row>
    <row r="171" spans="1:3" ht="14.25">
      <c r="A171" s="310" t="s">
        <v>15</v>
      </c>
      <c r="B171" s="310" t="s">
        <v>470</v>
      </c>
      <c r="C171" s="311" t="s">
        <v>661</v>
      </c>
    </row>
    <row r="172" spans="1:3" ht="14.25">
      <c r="A172" s="310" t="s">
        <v>15</v>
      </c>
      <c r="B172" s="310" t="s">
        <v>470</v>
      </c>
      <c r="C172" s="311" t="s">
        <v>620</v>
      </c>
    </row>
    <row r="173" spans="1:3" ht="14.25">
      <c r="A173" s="310" t="s">
        <v>15</v>
      </c>
      <c r="B173" s="310" t="s">
        <v>470</v>
      </c>
      <c r="C173" s="311" t="s">
        <v>446</v>
      </c>
    </row>
    <row r="174" spans="1:3" ht="14.25">
      <c r="A174" s="310" t="s">
        <v>15</v>
      </c>
      <c r="B174" s="310" t="s">
        <v>472</v>
      </c>
      <c r="C174" s="311" t="s">
        <v>543</v>
      </c>
    </row>
    <row r="175" spans="1:3" ht="14.25">
      <c r="A175" s="310" t="s">
        <v>15</v>
      </c>
      <c r="B175" s="310" t="s">
        <v>472</v>
      </c>
      <c r="C175" s="311" t="s">
        <v>463</v>
      </c>
    </row>
    <row r="176" spans="1:3" ht="14.25">
      <c r="A176" s="310" t="s">
        <v>15</v>
      </c>
      <c r="B176" s="310" t="s">
        <v>472</v>
      </c>
      <c r="C176" s="311" t="s">
        <v>625</v>
      </c>
    </row>
    <row r="177" spans="1:3" ht="14.25">
      <c r="A177" s="310" t="s">
        <v>15</v>
      </c>
      <c r="B177" s="310" t="s">
        <v>472</v>
      </c>
      <c r="C177" s="311" t="s">
        <v>662</v>
      </c>
    </row>
    <row r="178" spans="1:3" ht="14.25">
      <c r="A178" s="310" t="s">
        <v>15</v>
      </c>
      <c r="B178" s="310" t="s">
        <v>472</v>
      </c>
      <c r="C178" s="311" t="s">
        <v>662</v>
      </c>
    </row>
    <row r="179" spans="1:3" ht="14.25">
      <c r="A179" s="310" t="s">
        <v>15</v>
      </c>
      <c r="B179" s="310" t="s">
        <v>472</v>
      </c>
      <c r="C179" s="311" t="s">
        <v>663</v>
      </c>
    </row>
    <row r="180" spans="1:3" ht="14.25">
      <c r="A180" s="310" t="s">
        <v>15</v>
      </c>
      <c r="B180" s="310" t="s">
        <v>472</v>
      </c>
      <c r="C180" s="311" t="s">
        <v>663</v>
      </c>
    </row>
    <row r="181" spans="1:3" ht="14.25">
      <c r="A181" s="310" t="s">
        <v>15</v>
      </c>
      <c r="B181" s="310" t="s">
        <v>472</v>
      </c>
      <c r="C181" s="311" t="s">
        <v>437</v>
      </c>
    </row>
    <row r="182" spans="1:3" ht="14.25">
      <c r="A182" s="310" t="s">
        <v>15</v>
      </c>
      <c r="B182" s="310" t="s">
        <v>472</v>
      </c>
      <c r="C182" s="311" t="s">
        <v>664</v>
      </c>
    </row>
    <row r="183" spans="1:3" ht="14.25">
      <c r="A183" s="310" t="s">
        <v>15</v>
      </c>
      <c r="B183" s="310" t="s">
        <v>472</v>
      </c>
      <c r="C183" s="311" t="s">
        <v>664</v>
      </c>
    </row>
    <row r="184" spans="1:3" ht="14.25">
      <c r="A184" s="310" t="s">
        <v>15</v>
      </c>
      <c r="B184" s="310" t="s">
        <v>472</v>
      </c>
      <c r="C184" s="311" t="s">
        <v>520</v>
      </c>
    </row>
    <row r="185" spans="1:3" ht="14.25">
      <c r="A185" s="310" t="s">
        <v>15</v>
      </c>
      <c r="B185" s="310" t="s">
        <v>472</v>
      </c>
      <c r="C185" s="311" t="s">
        <v>446</v>
      </c>
    </row>
    <row r="186" spans="1:3" ht="14.25">
      <c r="A186" s="310" t="s">
        <v>15</v>
      </c>
      <c r="B186" s="310" t="s">
        <v>472</v>
      </c>
      <c r="C186" s="311" t="s">
        <v>446</v>
      </c>
    </row>
    <row r="187" spans="1:3" ht="14.25">
      <c r="A187" s="310" t="s">
        <v>15</v>
      </c>
      <c r="B187" s="310" t="s">
        <v>472</v>
      </c>
      <c r="C187" s="311" t="s">
        <v>446</v>
      </c>
    </row>
    <row r="188" spans="1:3" ht="14.25">
      <c r="A188" s="310" t="s">
        <v>15</v>
      </c>
      <c r="B188" s="310" t="s">
        <v>474</v>
      </c>
      <c r="C188" s="311" t="s">
        <v>556</v>
      </c>
    </row>
    <row r="189" spans="1:3" ht="14.25">
      <c r="A189" s="310" t="s">
        <v>15</v>
      </c>
      <c r="B189" s="310" t="s">
        <v>474</v>
      </c>
      <c r="C189" s="311" t="s">
        <v>665</v>
      </c>
    </row>
    <row r="190" spans="1:3" ht="14.25">
      <c r="A190" s="310" t="s">
        <v>15</v>
      </c>
      <c r="B190" s="310" t="s">
        <v>474</v>
      </c>
      <c r="C190" s="311" t="s">
        <v>439</v>
      </c>
    </row>
    <row r="191" spans="1:3" ht="14.25">
      <c r="A191" s="310" t="s">
        <v>15</v>
      </c>
      <c r="B191" s="310" t="s">
        <v>474</v>
      </c>
      <c r="C191" s="311" t="s">
        <v>439</v>
      </c>
    </row>
    <row r="192" spans="1:3" ht="14.25">
      <c r="A192" s="310" t="s">
        <v>15</v>
      </c>
      <c r="B192" s="310" t="s">
        <v>474</v>
      </c>
      <c r="C192" s="311" t="s">
        <v>619</v>
      </c>
    </row>
    <row r="193" spans="1:3" ht="14.25">
      <c r="A193" s="310" t="s">
        <v>15</v>
      </c>
      <c r="B193" s="310" t="s">
        <v>474</v>
      </c>
      <c r="C193" s="311" t="s">
        <v>619</v>
      </c>
    </row>
    <row r="194" spans="1:3" ht="14.25">
      <c r="A194" s="310" t="s">
        <v>15</v>
      </c>
      <c r="B194" s="310" t="s">
        <v>474</v>
      </c>
      <c r="C194" s="311" t="s">
        <v>475</v>
      </c>
    </row>
    <row r="195" spans="1:3" ht="14.25">
      <c r="A195" s="310" t="s">
        <v>15</v>
      </c>
      <c r="B195" s="310" t="s">
        <v>474</v>
      </c>
      <c r="C195" s="311" t="s">
        <v>553</v>
      </c>
    </row>
    <row r="196" spans="1:3" ht="14.25">
      <c r="A196" s="310" t="s">
        <v>15</v>
      </c>
      <c r="B196" s="310" t="s">
        <v>474</v>
      </c>
      <c r="C196" s="311" t="s">
        <v>479</v>
      </c>
    </row>
    <row r="197" spans="1:3" ht="14.25">
      <c r="A197" s="310" t="s">
        <v>15</v>
      </c>
      <c r="B197" s="310" t="s">
        <v>474</v>
      </c>
      <c r="C197" s="311" t="s">
        <v>479</v>
      </c>
    </row>
    <row r="198" spans="1:3" ht="14.25">
      <c r="A198" s="310" t="s">
        <v>15</v>
      </c>
      <c r="B198" s="310" t="s">
        <v>474</v>
      </c>
      <c r="C198" s="311" t="s">
        <v>479</v>
      </c>
    </row>
    <row r="199" spans="1:3" ht="14.25">
      <c r="A199" s="310" t="s">
        <v>15</v>
      </c>
      <c r="B199" s="310" t="s">
        <v>474</v>
      </c>
      <c r="C199" s="311" t="s">
        <v>479</v>
      </c>
    </row>
    <row r="200" spans="1:3" ht="14.25">
      <c r="A200" s="310" t="s">
        <v>15</v>
      </c>
      <c r="B200" s="310" t="s">
        <v>474</v>
      </c>
      <c r="C200" s="311" t="s">
        <v>446</v>
      </c>
    </row>
    <row r="201" spans="1:3" ht="14.25">
      <c r="A201" s="310" t="s">
        <v>15</v>
      </c>
      <c r="B201" s="310" t="s">
        <v>474</v>
      </c>
      <c r="C201" s="311" t="s">
        <v>446</v>
      </c>
    </row>
    <row r="202" spans="1:3" ht="14.25">
      <c r="A202" s="310" t="s">
        <v>15</v>
      </c>
      <c r="B202" s="310" t="s">
        <v>474</v>
      </c>
      <c r="C202" s="311" t="s">
        <v>446</v>
      </c>
    </row>
    <row r="203" spans="1:3" ht="14.25">
      <c r="A203" s="310" t="s">
        <v>15</v>
      </c>
      <c r="B203" s="310" t="s">
        <v>474</v>
      </c>
      <c r="C203" s="311" t="s">
        <v>446</v>
      </c>
    </row>
    <row r="204" spans="1:3" ht="14.25">
      <c r="A204" s="310" t="s">
        <v>15</v>
      </c>
      <c r="B204" s="310" t="s">
        <v>474</v>
      </c>
      <c r="C204" s="311" t="s">
        <v>446</v>
      </c>
    </row>
    <row r="205" spans="1:3" ht="14.25">
      <c r="A205" s="310" t="s">
        <v>15</v>
      </c>
      <c r="B205" s="310" t="s">
        <v>474</v>
      </c>
      <c r="C205" s="311" t="s">
        <v>630</v>
      </c>
    </row>
    <row r="206" spans="1:3" ht="14.25">
      <c r="A206" s="310" t="s">
        <v>15</v>
      </c>
      <c r="B206" s="310" t="s">
        <v>474</v>
      </c>
      <c r="C206" s="311" t="s">
        <v>555</v>
      </c>
    </row>
    <row r="207" spans="1:3" ht="14.25">
      <c r="A207" s="310" t="s">
        <v>15</v>
      </c>
      <c r="B207" s="310" t="s">
        <v>474</v>
      </c>
      <c r="C207" s="311" t="s">
        <v>555</v>
      </c>
    </row>
    <row r="208" spans="1:3" ht="14.25">
      <c r="A208" s="310" t="s">
        <v>15</v>
      </c>
      <c r="B208" s="310" t="s">
        <v>474</v>
      </c>
      <c r="C208" s="311" t="s">
        <v>555</v>
      </c>
    </row>
    <row r="209" spans="1:3" ht="14.25">
      <c r="A209" s="310" t="s">
        <v>15</v>
      </c>
      <c r="B209" s="310" t="s">
        <v>474</v>
      </c>
      <c r="C209" s="311" t="s">
        <v>555</v>
      </c>
    </row>
    <row r="210" spans="1:3" ht="14.25">
      <c r="A210" s="310" t="s">
        <v>15</v>
      </c>
      <c r="B210" s="310" t="s">
        <v>474</v>
      </c>
      <c r="C210" s="311" t="s">
        <v>555</v>
      </c>
    </row>
    <row r="211" spans="1:3" ht="14.25">
      <c r="A211" s="310" t="s">
        <v>15</v>
      </c>
      <c r="B211" s="310" t="s">
        <v>474</v>
      </c>
      <c r="C211" s="311" t="s">
        <v>462</v>
      </c>
    </row>
    <row r="212" spans="1:3" ht="14.25">
      <c r="A212" s="310" t="s">
        <v>15</v>
      </c>
      <c r="B212" s="310" t="s">
        <v>474</v>
      </c>
      <c r="C212" s="311" t="s">
        <v>632</v>
      </c>
    </row>
    <row r="213" spans="1:3" ht="14.25">
      <c r="A213" s="310" t="s">
        <v>15</v>
      </c>
      <c r="B213" s="310" t="s">
        <v>474</v>
      </c>
      <c r="C213" s="311" t="s">
        <v>632</v>
      </c>
    </row>
    <row r="214" spans="1:3" ht="14.25">
      <c r="A214" s="310" t="s">
        <v>15</v>
      </c>
      <c r="B214" s="310" t="s">
        <v>474</v>
      </c>
      <c r="C214" s="311" t="s">
        <v>650</v>
      </c>
    </row>
    <row r="215" spans="1:3" ht="14.25">
      <c r="A215" s="310" t="s">
        <v>15</v>
      </c>
      <c r="B215" s="310" t="s">
        <v>480</v>
      </c>
      <c r="C215" s="311" t="s">
        <v>481</v>
      </c>
    </row>
    <row r="216" spans="1:3" ht="14.25">
      <c r="A216" s="310" t="s">
        <v>15</v>
      </c>
      <c r="B216" s="310" t="s">
        <v>480</v>
      </c>
      <c r="C216" s="311" t="s">
        <v>481</v>
      </c>
    </row>
    <row r="217" spans="1:3" ht="14.25">
      <c r="A217" s="310" t="s">
        <v>15</v>
      </c>
      <c r="B217" s="310" t="s">
        <v>480</v>
      </c>
      <c r="C217" s="311" t="s">
        <v>563</v>
      </c>
    </row>
    <row r="218" spans="1:3" ht="14.25">
      <c r="A218" s="310" t="s">
        <v>15</v>
      </c>
      <c r="B218" s="310" t="s">
        <v>480</v>
      </c>
      <c r="C218" s="311" t="s">
        <v>563</v>
      </c>
    </row>
    <row r="219" spans="1:3" ht="14.25">
      <c r="A219" s="310" t="s">
        <v>15</v>
      </c>
      <c r="B219" s="310" t="s">
        <v>480</v>
      </c>
      <c r="C219" s="311" t="s">
        <v>446</v>
      </c>
    </row>
    <row r="220" spans="1:3" ht="14.25">
      <c r="A220" s="310" t="s">
        <v>15</v>
      </c>
      <c r="B220" s="310" t="s">
        <v>482</v>
      </c>
      <c r="C220" s="311" t="s">
        <v>439</v>
      </c>
    </row>
    <row r="221" spans="1:3" ht="14.25">
      <c r="A221" s="310" t="s">
        <v>15</v>
      </c>
      <c r="B221" s="310" t="s">
        <v>484</v>
      </c>
      <c r="C221" s="311" t="s">
        <v>633</v>
      </c>
    </row>
    <row r="222" spans="1:3" ht="14.25">
      <c r="A222" s="310" t="s">
        <v>15</v>
      </c>
      <c r="B222" s="310" t="s">
        <v>484</v>
      </c>
      <c r="C222" s="311" t="s">
        <v>666</v>
      </c>
    </row>
    <row r="223" spans="1:3" ht="14.25">
      <c r="A223" s="310" t="s">
        <v>15</v>
      </c>
      <c r="B223" s="310" t="s">
        <v>484</v>
      </c>
      <c r="C223" s="311" t="s">
        <v>439</v>
      </c>
    </row>
    <row r="224" spans="1:3" ht="14.25">
      <c r="A224" s="310" t="s">
        <v>15</v>
      </c>
      <c r="B224" s="310" t="s">
        <v>484</v>
      </c>
      <c r="C224" s="311" t="s">
        <v>481</v>
      </c>
    </row>
    <row r="225" spans="1:3" ht="14.25">
      <c r="A225" s="310" t="s">
        <v>15</v>
      </c>
      <c r="B225" s="310" t="s">
        <v>484</v>
      </c>
      <c r="C225" s="311" t="s">
        <v>481</v>
      </c>
    </row>
    <row r="226" spans="1:3" ht="14.25">
      <c r="A226" s="310" t="s">
        <v>15</v>
      </c>
      <c r="B226" s="310" t="s">
        <v>484</v>
      </c>
      <c r="C226" s="311" t="s">
        <v>481</v>
      </c>
    </row>
    <row r="227" spans="1:3" ht="14.25">
      <c r="A227" s="310" t="s">
        <v>15</v>
      </c>
      <c r="B227" s="310" t="s">
        <v>484</v>
      </c>
      <c r="C227" s="311" t="s">
        <v>481</v>
      </c>
    </row>
    <row r="228" spans="1:3" ht="14.25">
      <c r="A228" s="310" t="s">
        <v>15</v>
      </c>
      <c r="B228" s="310" t="s">
        <v>484</v>
      </c>
      <c r="C228" s="311" t="s">
        <v>563</v>
      </c>
    </row>
    <row r="229" spans="1:3" ht="14.25">
      <c r="A229" s="310" t="s">
        <v>15</v>
      </c>
      <c r="B229" s="310" t="s">
        <v>484</v>
      </c>
      <c r="C229" s="311" t="s">
        <v>667</v>
      </c>
    </row>
    <row r="230" spans="1:3" ht="14.25">
      <c r="A230" s="310" t="s">
        <v>15</v>
      </c>
      <c r="B230" s="310" t="s">
        <v>484</v>
      </c>
      <c r="C230" s="311" t="s">
        <v>555</v>
      </c>
    </row>
    <row r="231" spans="1:3" ht="14.25">
      <c r="A231" s="310" t="s">
        <v>15</v>
      </c>
      <c r="B231" s="310" t="s">
        <v>484</v>
      </c>
      <c r="C231" s="311" t="s">
        <v>555</v>
      </c>
    </row>
    <row r="232" spans="1:3" ht="14.25">
      <c r="A232" s="310" t="s">
        <v>16</v>
      </c>
      <c r="B232" s="310" t="s">
        <v>668</v>
      </c>
      <c r="C232" s="311" t="s">
        <v>669</v>
      </c>
    </row>
    <row r="233" spans="1:3" ht="14.25">
      <c r="A233" s="310" t="s">
        <v>16</v>
      </c>
      <c r="B233" s="310" t="s">
        <v>486</v>
      </c>
      <c r="C233" s="311" t="s">
        <v>439</v>
      </c>
    </row>
    <row r="234" spans="1:3" ht="14.25">
      <c r="A234" s="310" t="s">
        <v>16</v>
      </c>
      <c r="B234" s="310" t="s">
        <v>486</v>
      </c>
      <c r="C234" s="311" t="s">
        <v>670</v>
      </c>
    </row>
    <row r="235" spans="1:3" ht="14.25">
      <c r="A235" s="310" t="s">
        <v>16</v>
      </c>
      <c r="B235" s="310" t="s">
        <v>486</v>
      </c>
      <c r="C235" s="311" t="s">
        <v>563</v>
      </c>
    </row>
    <row r="236" spans="1:3" ht="14.25">
      <c r="A236" s="310" t="s">
        <v>16</v>
      </c>
      <c r="B236" s="310" t="s">
        <v>486</v>
      </c>
      <c r="C236" s="311" t="s">
        <v>479</v>
      </c>
    </row>
    <row r="237" spans="1:3" ht="14.25">
      <c r="A237" s="310" t="s">
        <v>16</v>
      </c>
      <c r="B237" s="310" t="s">
        <v>671</v>
      </c>
      <c r="C237" s="311" t="s">
        <v>633</v>
      </c>
    </row>
    <row r="238" spans="1:3" ht="14.25">
      <c r="A238" s="310" t="s">
        <v>16</v>
      </c>
      <c r="B238" s="310" t="s">
        <v>671</v>
      </c>
      <c r="C238" s="311" t="s">
        <v>439</v>
      </c>
    </row>
    <row r="239" spans="1:3" ht="14.25">
      <c r="A239" s="310" t="s">
        <v>487</v>
      </c>
      <c r="B239" s="310" t="s">
        <v>7</v>
      </c>
      <c r="C239" s="311" t="s">
        <v>488</v>
      </c>
    </row>
    <row r="240" spans="1:3" ht="14.25">
      <c r="A240" s="310" t="s">
        <v>487</v>
      </c>
      <c r="B240" s="310" t="s">
        <v>7</v>
      </c>
      <c r="C240" s="311" t="s">
        <v>490</v>
      </c>
    </row>
    <row r="241" spans="1:3" ht="14.25">
      <c r="A241" s="310" t="s">
        <v>487</v>
      </c>
      <c r="B241" s="310" t="s">
        <v>7</v>
      </c>
      <c r="C241" s="311" t="s">
        <v>490</v>
      </c>
    </row>
    <row r="242" spans="1:3" ht="14.25">
      <c r="A242" s="310" t="s">
        <v>487</v>
      </c>
      <c r="B242" s="310" t="s">
        <v>7</v>
      </c>
      <c r="C242" s="311" t="s">
        <v>490</v>
      </c>
    </row>
    <row r="243" spans="1:3" ht="14.25">
      <c r="A243" s="310" t="s">
        <v>487</v>
      </c>
      <c r="B243" s="310" t="s">
        <v>7</v>
      </c>
      <c r="C243" s="311" t="s">
        <v>490</v>
      </c>
    </row>
    <row r="244" spans="1:3" ht="14.25">
      <c r="A244" s="310" t="s">
        <v>487</v>
      </c>
      <c r="B244" s="310" t="s">
        <v>7</v>
      </c>
      <c r="C244" s="311" t="s">
        <v>490</v>
      </c>
    </row>
    <row r="245" spans="1:3" ht="14.25">
      <c r="A245" s="310" t="s">
        <v>487</v>
      </c>
      <c r="B245" s="310" t="s">
        <v>7</v>
      </c>
      <c r="C245" s="311" t="s">
        <v>490</v>
      </c>
    </row>
    <row r="246" spans="1:3" ht="14.25">
      <c r="A246" s="310" t="s">
        <v>487</v>
      </c>
      <c r="B246" s="310" t="s">
        <v>7</v>
      </c>
      <c r="C246" s="311" t="s">
        <v>490</v>
      </c>
    </row>
    <row r="247" spans="1:3" ht="14.25">
      <c r="A247" s="310" t="s">
        <v>487</v>
      </c>
      <c r="B247" s="310" t="s">
        <v>7</v>
      </c>
      <c r="C247" s="311" t="s">
        <v>490</v>
      </c>
    </row>
    <row r="248" spans="1:3" ht="14.25">
      <c r="A248" s="310" t="s">
        <v>487</v>
      </c>
      <c r="B248" s="310" t="s">
        <v>7</v>
      </c>
      <c r="C248" s="311" t="s">
        <v>490</v>
      </c>
    </row>
    <row r="249" spans="1:3" ht="14.25">
      <c r="A249" s="310" t="s">
        <v>487</v>
      </c>
      <c r="B249" s="310" t="s">
        <v>7</v>
      </c>
      <c r="C249" s="311" t="s">
        <v>672</v>
      </c>
    </row>
    <row r="250" spans="1:3" ht="14.25">
      <c r="A250" s="310" t="s">
        <v>487</v>
      </c>
      <c r="B250" s="310" t="s">
        <v>7</v>
      </c>
      <c r="C250" s="311" t="s">
        <v>673</v>
      </c>
    </row>
    <row r="251" spans="1:3" ht="14.25">
      <c r="A251" s="310" t="s">
        <v>487</v>
      </c>
      <c r="B251" s="310" t="s">
        <v>7</v>
      </c>
      <c r="C251" s="311" t="s">
        <v>594</v>
      </c>
    </row>
    <row r="252" spans="1:3" ht="14.25">
      <c r="A252" s="310" t="s">
        <v>487</v>
      </c>
      <c r="B252" s="310" t="s">
        <v>7</v>
      </c>
      <c r="C252" s="311" t="s">
        <v>674</v>
      </c>
    </row>
    <row r="253" spans="1:3" ht="14.25">
      <c r="A253" s="310" t="s">
        <v>487</v>
      </c>
      <c r="B253" s="310" t="s">
        <v>7</v>
      </c>
      <c r="C253" s="311" t="s">
        <v>586</v>
      </c>
    </row>
    <row r="254" spans="1:3" ht="14.25">
      <c r="A254" s="310" t="s">
        <v>487</v>
      </c>
      <c r="B254" s="310" t="s">
        <v>493</v>
      </c>
      <c r="C254" s="311" t="s">
        <v>494</v>
      </c>
    </row>
    <row r="255" spans="1:3" ht="14.25">
      <c r="A255" s="310" t="s">
        <v>487</v>
      </c>
      <c r="B255" s="310" t="s">
        <v>493</v>
      </c>
      <c r="C255" s="311" t="s">
        <v>495</v>
      </c>
    </row>
    <row r="256" spans="1:3" ht="14.25">
      <c r="A256" s="310" t="s">
        <v>487</v>
      </c>
      <c r="B256" s="310" t="s">
        <v>493</v>
      </c>
      <c r="C256" s="311" t="s">
        <v>495</v>
      </c>
    </row>
    <row r="257" spans="1:3" ht="14.25">
      <c r="A257" s="310" t="s">
        <v>487</v>
      </c>
      <c r="B257" s="310" t="s">
        <v>493</v>
      </c>
      <c r="C257" s="311" t="s">
        <v>495</v>
      </c>
    </row>
    <row r="258" spans="1:3" ht="14.25">
      <c r="A258" s="310" t="s">
        <v>487</v>
      </c>
      <c r="B258" s="310" t="s">
        <v>493</v>
      </c>
      <c r="C258" s="311" t="s">
        <v>675</v>
      </c>
    </row>
    <row r="259" spans="1:3" ht="14.25">
      <c r="A259" s="310" t="s">
        <v>487</v>
      </c>
      <c r="B259" s="310" t="s">
        <v>493</v>
      </c>
      <c r="C259" s="311" t="s">
        <v>490</v>
      </c>
    </row>
    <row r="260" spans="1:3" ht="14.25">
      <c r="A260" s="310" t="s">
        <v>487</v>
      </c>
      <c r="B260" s="310" t="s">
        <v>493</v>
      </c>
      <c r="C260" s="311" t="s">
        <v>490</v>
      </c>
    </row>
    <row r="261" spans="1:3" ht="14.25">
      <c r="A261" s="310" t="s">
        <v>487</v>
      </c>
      <c r="B261" s="310" t="s">
        <v>493</v>
      </c>
      <c r="C261" s="311" t="s">
        <v>490</v>
      </c>
    </row>
    <row r="262" spans="1:3" ht="14.25">
      <c r="A262" s="310" t="s">
        <v>487</v>
      </c>
      <c r="B262" s="310" t="s">
        <v>493</v>
      </c>
      <c r="C262" s="311" t="s">
        <v>490</v>
      </c>
    </row>
    <row r="263" spans="1:3" ht="14.25">
      <c r="A263" s="310" t="s">
        <v>487</v>
      </c>
      <c r="B263" s="310" t="s">
        <v>493</v>
      </c>
      <c r="C263" s="311" t="s">
        <v>490</v>
      </c>
    </row>
    <row r="264" spans="1:3" ht="14.25">
      <c r="A264" s="310" t="s">
        <v>487</v>
      </c>
      <c r="B264" s="310" t="s">
        <v>493</v>
      </c>
      <c r="C264" s="311" t="s">
        <v>490</v>
      </c>
    </row>
    <row r="265" spans="1:3" ht="14.25">
      <c r="A265" s="310" t="s">
        <v>487</v>
      </c>
      <c r="B265" s="310" t="s">
        <v>493</v>
      </c>
      <c r="C265" s="311" t="s">
        <v>490</v>
      </c>
    </row>
    <row r="266" spans="1:3" ht="14.25">
      <c r="A266" s="310" t="s">
        <v>487</v>
      </c>
      <c r="B266" s="310" t="s">
        <v>493</v>
      </c>
      <c r="C266" s="311" t="s">
        <v>490</v>
      </c>
    </row>
    <row r="267" spans="1:3" ht="14.25">
      <c r="A267" s="310" t="s">
        <v>487</v>
      </c>
      <c r="B267" s="310" t="s">
        <v>493</v>
      </c>
      <c r="C267" s="311" t="s">
        <v>676</v>
      </c>
    </row>
    <row r="268" spans="1:3" ht="14.25">
      <c r="A268" s="310" t="s">
        <v>487</v>
      </c>
      <c r="B268" s="310" t="s">
        <v>493</v>
      </c>
      <c r="C268" s="311" t="s">
        <v>568</v>
      </c>
    </row>
    <row r="269" spans="1:3" ht="14.25">
      <c r="A269" s="310" t="s">
        <v>487</v>
      </c>
      <c r="B269" s="310" t="s">
        <v>493</v>
      </c>
      <c r="C269" s="311" t="s">
        <v>586</v>
      </c>
    </row>
    <row r="270" spans="1:3" ht="14.25">
      <c r="A270" s="310" t="s">
        <v>487</v>
      </c>
      <c r="B270" s="310" t="s">
        <v>493</v>
      </c>
      <c r="C270" s="311" t="s">
        <v>586</v>
      </c>
    </row>
    <row r="271" spans="1:3" ht="14.25">
      <c r="A271" s="310" t="s">
        <v>487</v>
      </c>
      <c r="B271" s="310" t="s">
        <v>493</v>
      </c>
      <c r="C271" s="311" t="s">
        <v>586</v>
      </c>
    </row>
    <row r="272" spans="1:3" ht="14.25">
      <c r="A272" s="310" t="s">
        <v>487</v>
      </c>
      <c r="B272" s="310" t="s">
        <v>493</v>
      </c>
      <c r="C272" s="311" t="s">
        <v>586</v>
      </c>
    </row>
    <row r="273" spans="1:3" ht="14.25">
      <c r="A273" s="310" t="s">
        <v>487</v>
      </c>
      <c r="B273" s="310" t="s">
        <v>493</v>
      </c>
      <c r="C273" s="311" t="s">
        <v>586</v>
      </c>
    </row>
    <row r="274" spans="1:3" ht="14.25">
      <c r="A274" s="310" t="s">
        <v>487</v>
      </c>
      <c r="B274" s="310" t="s">
        <v>493</v>
      </c>
      <c r="C274" s="311" t="s">
        <v>586</v>
      </c>
    </row>
    <row r="275" spans="1:3" ht="14.25">
      <c r="A275" s="310" t="s">
        <v>487</v>
      </c>
      <c r="B275" s="310" t="s">
        <v>493</v>
      </c>
      <c r="C275" s="311" t="s">
        <v>586</v>
      </c>
    </row>
    <row r="276" spans="1:3" ht="14.25">
      <c r="A276" s="310" t="s">
        <v>487</v>
      </c>
      <c r="B276" s="310" t="s">
        <v>493</v>
      </c>
      <c r="C276" s="311" t="s">
        <v>586</v>
      </c>
    </row>
    <row r="277" spans="1:3" ht="14.25">
      <c r="A277" s="310" t="s">
        <v>487</v>
      </c>
      <c r="B277" s="310" t="s">
        <v>493</v>
      </c>
      <c r="C277" s="311" t="s">
        <v>586</v>
      </c>
    </row>
    <row r="278" spans="1:3" ht="14.25">
      <c r="A278" s="310" t="s">
        <v>487</v>
      </c>
      <c r="B278" s="310" t="s">
        <v>493</v>
      </c>
      <c r="C278" s="311" t="s">
        <v>586</v>
      </c>
    </row>
    <row r="279" spans="1:3" ht="14.25">
      <c r="A279" s="310" t="s">
        <v>487</v>
      </c>
      <c r="B279" s="310" t="s">
        <v>493</v>
      </c>
      <c r="C279" s="311" t="s">
        <v>586</v>
      </c>
    </row>
    <row r="280" spans="1:3" ht="14.25">
      <c r="A280" s="310" t="s">
        <v>487</v>
      </c>
      <c r="B280" s="310" t="s">
        <v>493</v>
      </c>
      <c r="C280" s="311" t="s">
        <v>586</v>
      </c>
    </row>
    <row r="281" spans="1:3" ht="14.25">
      <c r="A281" s="310" t="s">
        <v>487</v>
      </c>
      <c r="B281" s="310" t="s">
        <v>493</v>
      </c>
      <c r="C281" s="311" t="s">
        <v>586</v>
      </c>
    </row>
    <row r="282" spans="1:3" ht="14.25">
      <c r="A282" s="310" t="s">
        <v>487</v>
      </c>
      <c r="B282" s="310" t="s">
        <v>493</v>
      </c>
      <c r="C282" s="311" t="s">
        <v>586</v>
      </c>
    </row>
    <row r="283" spans="1:3" ht="14.25">
      <c r="A283" s="310" t="s">
        <v>487</v>
      </c>
      <c r="B283" s="310" t="s">
        <v>493</v>
      </c>
      <c r="C283" s="311" t="s">
        <v>586</v>
      </c>
    </row>
    <row r="284" spans="1:3" ht="14.25">
      <c r="A284" s="310" t="s">
        <v>487</v>
      </c>
      <c r="B284" s="310" t="s">
        <v>493</v>
      </c>
      <c r="C284" s="311" t="s">
        <v>586</v>
      </c>
    </row>
    <row r="285" spans="1:3" ht="14.25">
      <c r="A285" s="310" t="s">
        <v>487</v>
      </c>
      <c r="B285" s="310" t="s">
        <v>493</v>
      </c>
      <c r="C285" s="311" t="s">
        <v>586</v>
      </c>
    </row>
    <row r="286" spans="1:3" ht="14.25">
      <c r="A286" s="310" t="s">
        <v>487</v>
      </c>
      <c r="B286" s="310" t="s">
        <v>498</v>
      </c>
      <c r="C286" s="311" t="s">
        <v>499</v>
      </c>
    </row>
    <row r="287" spans="1:3" ht="14.25">
      <c r="A287" s="310" t="s">
        <v>487</v>
      </c>
      <c r="B287" s="310" t="s">
        <v>498</v>
      </c>
      <c r="C287" s="311" t="s">
        <v>499</v>
      </c>
    </row>
    <row r="288" spans="1:3" ht="14.25">
      <c r="A288" s="310" t="s">
        <v>487</v>
      </c>
      <c r="B288" s="310" t="s">
        <v>498</v>
      </c>
      <c r="C288" s="311" t="s">
        <v>477</v>
      </c>
    </row>
    <row r="289" spans="1:3" ht="14.25">
      <c r="A289" s="310" t="s">
        <v>487</v>
      </c>
      <c r="B289" s="310" t="s">
        <v>498</v>
      </c>
      <c r="C289" s="311" t="s">
        <v>677</v>
      </c>
    </row>
    <row r="290" spans="1:3" ht="14.25">
      <c r="A290" s="310" t="s">
        <v>487</v>
      </c>
      <c r="B290" s="310" t="s">
        <v>575</v>
      </c>
      <c r="C290" s="311" t="s">
        <v>540</v>
      </c>
    </row>
    <row r="291" spans="1:3" ht="14.25">
      <c r="A291" s="310" t="s">
        <v>487</v>
      </c>
      <c r="B291" s="310" t="s">
        <v>575</v>
      </c>
      <c r="C291" s="311" t="s">
        <v>678</v>
      </c>
    </row>
    <row r="292" spans="1:3" ht="14.25">
      <c r="A292" s="310" t="s">
        <v>487</v>
      </c>
      <c r="B292" s="310" t="s">
        <v>575</v>
      </c>
      <c r="C292" s="311" t="s">
        <v>679</v>
      </c>
    </row>
    <row r="293" spans="1:3" ht="14.25">
      <c r="A293" s="310" t="s">
        <v>487</v>
      </c>
      <c r="B293" s="310" t="s">
        <v>578</v>
      </c>
      <c r="C293" s="311" t="s">
        <v>680</v>
      </c>
    </row>
    <row r="294" spans="1:3" ht="14.25">
      <c r="A294" s="310" t="s">
        <v>500</v>
      </c>
      <c r="B294" s="310" t="s">
        <v>501</v>
      </c>
      <c r="C294" s="311" t="s">
        <v>466</v>
      </c>
    </row>
    <row r="295" spans="1:3" ht="14.25">
      <c r="A295" s="310" t="s">
        <v>500</v>
      </c>
      <c r="B295" s="310" t="s">
        <v>501</v>
      </c>
      <c r="C295" s="311" t="s">
        <v>466</v>
      </c>
    </row>
    <row r="296" spans="1:3" ht="14.25">
      <c r="A296" s="310" t="s">
        <v>500</v>
      </c>
      <c r="B296" s="310" t="s">
        <v>501</v>
      </c>
      <c r="C296" s="311" t="s">
        <v>466</v>
      </c>
    </row>
    <row r="297" spans="1:3" ht="14.25">
      <c r="A297" s="310" t="s">
        <v>500</v>
      </c>
      <c r="B297" s="310" t="s">
        <v>501</v>
      </c>
      <c r="C297" s="311" t="s">
        <v>466</v>
      </c>
    </row>
    <row r="298" spans="1:3" ht="14.25">
      <c r="A298" s="310" t="s">
        <v>500</v>
      </c>
      <c r="B298" s="310" t="s">
        <v>502</v>
      </c>
      <c r="C298" s="311" t="s">
        <v>446</v>
      </c>
    </row>
    <row r="299" spans="1:3" ht="14.25">
      <c r="A299" s="310" t="s">
        <v>500</v>
      </c>
      <c r="B299" s="310" t="s">
        <v>502</v>
      </c>
      <c r="C299" s="311" t="s">
        <v>446</v>
      </c>
    </row>
    <row r="300" spans="1:3" ht="14.25">
      <c r="A300" s="310" t="s">
        <v>500</v>
      </c>
      <c r="B300" s="310" t="s">
        <v>502</v>
      </c>
      <c r="C300" s="311" t="s">
        <v>446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6" fitToWidth="1" horizontalDpi="600" verticalDpi="600" orientation="portrait" paperSize="9" scale="72" r:id="rId1"/>
  <headerFooter alignWithMargins="0">
    <oddHeader>&amp;C&amp;"Arial,Fett"&amp;12&amp;EZuordnung von Hilfen zu den Trägern - RSD C - Oktober 2012</oddHeader>
    <oddFooter>&amp;C &amp;P&amp;R&amp;F&amp;A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E2" s="300" t="s">
        <v>415</v>
      </c>
      <c r="F2" s="4" t="s">
        <v>416</v>
      </c>
      <c r="G2" s="127" t="s">
        <v>417</v>
      </c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/>
      <c r="D5" s="30"/>
      <c r="E5" s="118">
        <f aca="true" t="shared" si="0" ref="E5:E12">SUM(C5:D5)</f>
        <v>0</v>
      </c>
      <c r="F5" s="59"/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/>
      <c r="M5" s="27" t="s">
        <v>51</v>
      </c>
    </row>
    <row r="6" spans="1:13" ht="12.75">
      <c r="A6" s="26" t="s">
        <v>192</v>
      </c>
      <c r="B6" s="27" t="s">
        <v>271</v>
      </c>
      <c r="C6" s="25"/>
      <c r="D6" s="30"/>
      <c r="E6" s="118">
        <f t="shared" si="0"/>
        <v>0</v>
      </c>
      <c r="F6" s="59"/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2</v>
      </c>
      <c r="D8" s="30">
        <v>3</v>
      </c>
      <c r="E8" s="118">
        <f t="shared" si="0"/>
        <v>5</v>
      </c>
      <c r="F8" s="59">
        <v>5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>
        <v>2698.92</v>
      </c>
      <c r="M8" s="27" t="s">
        <v>51</v>
      </c>
    </row>
    <row r="9" spans="1:13" ht="12.75">
      <c r="A9" s="26" t="s">
        <v>6</v>
      </c>
      <c r="B9" s="27" t="s">
        <v>172</v>
      </c>
      <c r="C9" s="25"/>
      <c r="D9" s="30">
        <v>3</v>
      </c>
      <c r="E9" s="118">
        <f t="shared" si="0"/>
        <v>3</v>
      </c>
      <c r="F9" s="59">
        <v>3</v>
      </c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>
        <v>13935.81</v>
      </c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/>
      <c r="E10" s="118">
        <f t="shared" si="0"/>
        <v>0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/>
      <c r="M10" s="27" t="s">
        <v>51</v>
      </c>
    </row>
    <row r="11" spans="1:13" ht="12.75">
      <c r="A11" s="26" t="s">
        <v>38</v>
      </c>
      <c r="B11" s="27" t="s">
        <v>39</v>
      </c>
      <c r="C11" s="25">
        <v>2</v>
      </c>
      <c r="D11" s="30">
        <v>3</v>
      </c>
      <c r="E11" s="118">
        <f t="shared" si="0"/>
        <v>5</v>
      </c>
      <c r="F11" s="24">
        <v>5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>
        <v>11202.76</v>
      </c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16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/>
      <c r="D14" s="85">
        <v>2</v>
      </c>
      <c r="E14" s="118">
        <f aca="true" t="shared" si="1" ref="E14:E23">SUM(C14:D14)</f>
        <v>2</v>
      </c>
      <c r="F14" s="142">
        <v>2</v>
      </c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>
        <v>968.52</v>
      </c>
      <c r="M14" t="s">
        <v>51</v>
      </c>
    </row>
    <row r="15" spans="1:13" ht="12.75">
      <c r="A15" s="26" t="s">
        <v>196</v>
      </c>
      <c r="B15" t="s">
        <v>190</v>
      </c>
      <c r="C15" s="25"/>
      <c r="D15" s="30"/>
      <c r="E15" s="118">
        <f t="shared" si="1"/>
        <v>0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/>
      <c r="M15" t="s">
        <v>51</v>
      </c>
    </row>
    <row r="16" spans="1:13" ht="12.75">
      <c r="A16" s="26" t="s">
        <v>196</v>
      </c>
      <c r="B16" t="s">
        <v>388</v>
      </c>
      <c r="C16" s="25"/>
      <c r="D16" s="30"/>
      <c r="E16" s="118">
        <f t="shared" si="1"/>
        <v>0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/>
      <c r="M16" t="s">
        <v>51</v>
      </c>
    </row>
    <row r="17" spans="1:13" ht="12.75">
      <c r="A17" s="26" t="s">
        <v>196</v>
      </c>
      <c r="B17" t="s">
        <v>389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>
        <v>5</v>
      </c>
      <c r="D18" s="30">
        <v>1</v>
      </c>
      <c r="E18" s="118">
        <f t="shared" si="1"/>
        <v>6</v>
      </c>
      <c r="F18" s="24">
        <v>18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>
        <v>3993.27</v>
      </c>
      <c r="M18" t="s">
        <v>51</v>
      </c>
    </row>
    <row r="19" spans="1:13" ht="12.75">
      <c r="A19" s="84" t="s">
        <v>195</v>
      </c>
      <c r="B19" t="s">
        <v>7</v>
      </c>
      <c r="C19" s="25">
        <v>7</v>
      </c>
      <c r="D19" s="30">
        <v>5</v>
      </c>
      <c r="E19" s="118">
        <f t="shared" si="1"/>
        <v>12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751.92</v>
      </c>
      <c r="M19" t="s">
        <v>51</v>
      </c>
    </row>
    <row r="20" spans="1:13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</row>
    <row r="21" spans="1:13" ht="12.75">
      <c r="A21" s="26" t="s">
        <v>8</v>
      </c>
      <c r="B21" t="s">
        <v>9</v>
      </c>
      <c r="C21" s="25"/>
      <c r="D21" s="30"/>
      <c r="E21" s="118">
        <f t="shared" si="1"/>
        <v>0</v>
      </c>
      <c r="F21" s="59"/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/>
      <c r="M21" t="s">
        <v>51</v>
      </c>
    </row>
    <row r="22" spans="1:13" ht="12.75">
      <c r="A22" s="26" t="s">
        <v>10</v>
      </c>
      <c r="B22" t="s">
        <v>154</v>
      </c>
      <c r="C22" s="141">
        <v>6</v>
      </c>
      <c r="D22" s="75">
        <v>5</v>
      </c>
      <c r="E22" s="118">
        <f t="shared" si="1"/>
        <v>11</v>
      </c>
      <c r="F22" s="138">
        <v>11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6147.54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23</v>
      </c>
      <c r="D23" s="75">
        <v>17</v>
      </c>
      <c r="E23" s="220">
        <f t="shared" si="1"/>
        <v>40</v>
      </c>
      <c r="F23" s="138">
        <v>40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19889.54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14</v>
      </c>
      <c r="D25" s="85">
        <v>3</v>
      </c>
      <c r="E25" s="118">
        <f>SUM(C25:D25)</f>
        <v>17</v>
      </c>
      <c r="F25" s="142">
        <v>17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>
        <v>26704.11</v>
      </c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/>
      <c r="D28" s="75"/>
      <c r="E28" s="138">
        <f>SUM(C28:D28)</f>
        <v>0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4</v>
      </c>
      <c r="D30" s="85">
        <v>2</v>
      </c>
      <c r="E30" s="118">
        <f>SUM(C30:D30)</f>
        <v>6</v>
      </c>
      <c r="F30" s="142">
        <v>13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4132.14</v>
      </c>
      <c r="M30" t="s">
        <v>51</v>
      </c>
    </row>
    <row r="31" spans="1:13" ht="12.75">
      <c r="A31" s="26" t="s">
        <v>14</v>
      </c>
      <c r="B31" t="s">
        <v>364</v>
      </c>
      <c r="C31" s="25">
        <v>6</v>
      </c>
      <c r="D31" s="30">
        <v>1</v>
      </c>
      <c r="E31" s="59">
        <f>SUM(C31:D31)</f>
        <v>7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11155.87</v>
      </c>
      <c r="M31" t="s">
        <v>51</v>
      </c>
    </row>
    <row r="32" spans="1:13" ht="12.75">
      <c r="A32" s="26" t="s">
        <v>14</v>
      </c>
      <c r="B32" t="s">
        <v>365</v>
      </c>
      <c r="C32" s="25"/>
      <c r="D32" s="30"/>
      <c r="E32" s="59">
        <f>SUM(C32:D32)</f>
        <v>0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/>
      <c r="M32" t="s">
        <v>51</v>
      </c>
    </row>
    <row r="33" spans="1:13" ht="12.75">
      <c r="A33" s="26" t="s">
        <v>14</v>
      </c>
      <c r="B33" t="s">
        <v>366</v>
      </c>
      <c r="C33" s="25"/>
      <c r="D33" s="30"/>
      <c r="E33" s="59">
        <f>SUM(C33:D33)</f>
        <v>0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/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2108.37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/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6.6</v>
      </c>
      <c r="M36" t="s">
        <v>51</v>
      </c>
    </row>
    <row r="37" spans="1:13" ht="12.75">
      <c r="A37" s="76" t="s">
        <v>14</v>
      </c>
      <c r="B37" t="s">
        <v>370</v>
      </c>
      <c r="C37" s="25"/>
      <c r="D37" s="30"/>
      <c r="E37" s="59">
        <f>SUM(C37:D37)</f>
        <v>0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/>
      <c r="M37" t="s">
        <v>51</v>
      </c>
    </row>
    <row r="38" spans="1:13" ht="12.75">
      <c r="A38" s="76" t="s">
        <v>14</v>
      </c>
      <c r="B38" t="s">
        <v>371</v>
      </c>
      <c r="C38" s="25"/>
      <c r="D38" s="30"/>
      <c r="E38" s="59">
        <f>SUM(C38:D38)</f>
        <v>0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/>
      <c r="M38" t="s">
        <v>51</v>
      </c>
    </row>
    <row r="39" spans="1:13" ht="12.75">
      <c r="A39" s="76" t="s">
        <v>14</v>
      </c>
      <c r="B39" t="s">
        <v>372</v>
      </c>
      <c r="C39" s="25"/>
      <c r="D39" s="30"/>
      <c r="E39" s="59">
        <f>SUM(C39:D39)</f>
        <v>0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/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8</v>
      </c>
      <c r="D45" s="85">
        <v>2</v>
      </c>
      <c r="E45" s="118">
        <f aca="true" t="shared" si="2" ref="E45:E56">SUM(C45:D45)</f>
        <v>10</v>
      </c>
      <c r="F45" s="118">
        <v>10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434</v>
      </c>
      <c r="L45" s="74">
        <v>18262.9</v>
      </c>
      <c r="M45" t="s">
        <v>51</v>
      </c>
    </row>
    <row r="46" spans="1:13" ht="12.75">
      <c r="A46" s="26" t="s">
        <v>15</v>
      </c>
      <c r="B46" t="s">
        <v>162</v>
      </c>
      <c r="C46" s="25">
        <v>4</v>
      </c>
      <c r="D46" s="30">
        <v>4</v>
      </c>
      <c r="E46" s="59">
        <f t="shared" si="2"/>
        <v>8</v>
      </c>
      <c r="F46" s="59">
        <v>8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4370.11</v>
      </c>
      <c r="M46" t="s">
        <v>51</v>
      </c>
    </row>
    <row r="47" spans="1:13" ht="12.75">
      <c r="A47" s="26" t="s">
        <v>15</v>
      </c>
      <c r="B47" t="s">
        <v>163</v>
      </c>
      <c r="C47" s="25">
        <v>4</v>
      </c>
      <c r="D47" s="30">
        <v>2</v>
      </c>
      <c r="E47" s="59">
        <f t="shared" si="2"/>
        <v>6</v>
      </c>
      <c r="F47" s="59">
        <v>6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24579.26</v>
      </c>
      <c r="M47" t="s">
        <v>51</v>
      </c>
    </row>
    <row r="48" spans="1:13" ht="12.75">
      <c r="A48" s="26" t="s">
        <v>15</v>
      </c>
      <c r="B48" t="s">
        <v>164</v>
      </c>
      <c r="C48" s="25">
        <v>4</v>
      </c>
      <c r="D48" s="30"/>
      <c r="E48" s="59">
        <f t="shared" si="2"/>
        <v>4</v>
      </c>
      <c r="F48" s="59">
        <v>5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82" t="s">
        <v>127</v>
      </c>
      <c r="L48" s="50">
        <v>9963.2</v>
      </c>
      <c r="M48" t="s">
        <v>51</v>
      </c>
    </row>
    <row r="49" spans="1:13" ht="12.75">
      <c r="A49" s="26" t="s">
        <v>15</v>
      </c>
      <c r="B49" t="s">
        <v>306</v>
      </c>
      <c r="C49" s="25">
        <v>6</v>
      </c>
      <c r="D49" s="30">
        <v>5</v>
      </c>
      <c r="E49" s="59">
        <f t="shared" si="2"/>
        <v>11</v>
      </c>
      <c r="F49" s="59">
        <v>11</v>
      </c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>
        <v>34324.63</v>
      </c>
      <c r="M49" t="s">
        <v>51</v>
      </c>
    </row>
    <row r="50" spans="1:13" ht="12.75">
      <c r="A50" s="26" t="s">
        <v>15</v>
      </c>
      <c r="B50" t="s">
        <v>307</v>
      </c>
      <c r="C50" s="25"/>
      <c r="D50" s="30"/>
      <c r="E50" s="59">
        <f t="shared" si="2"/>
        <v>0</v>
      </c>
      <c r="F50" s="59"/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/>
      <c r="M50" t="s">
        <v>51</v>
      </c>
    </row>
    <row r="51" spans="1:13" ht="12.75">
      <c r="A51" s="26" t="s">
        <v>15</v>
      </c>
      <c r="B51" t="s">
        <v>308</v>
      </c>
      <c r="C51" s="25">
        <v>2</v>
      </c>
      <c r="D51" s="30"/>
      <c r="E51" s="59">
        <f t="shared" si="2"/>
        <v>2</v>
      </c>
      <c r="F51" s="24">
        <v>2</v>
      </c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>
        <v>3547.91</v>
      </c>
      <c r="M51" t="s">
        <v>51</v>
      </c>
    </row>
    <row r="52" spans="1:13" ht="13.5" thickBot="1">
      <c r="A52" s="76" t="s">
        <v>15</v>
      </c>
      <c r="B52" t="s">
        <v>309</v>
      </c>
      <c r="C52" s="141">
        <v>1</v>
      </c>
      <c r="D52" s="75"/>
      <c r="E52" s="138">
        <f t="shared" si="2"/>
        <v>1</v>
      </c>
      <c r="F52" s="138">
        <v>2</v>
      </c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82" t="s">
        <v>324</v>
      </c>
      <c r="L52" s="71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>
        <v>1</v>
      </c>
      <c r="D54" s="85">
        <v>1</v>
      </c>
      <c r="E54" s="118">
        <f t="shared" si="2"/>
        <v>2</v>
      </c>
      <c r="F54" s="118">
        <v>2</v>
      </c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>
        <v>1324.47</v>
      </c>
      <c r="M54" t="s">
        <v>51</v>
      </c>
    </row>
    <row r="55" spans="1:13" ht="15">
      <c r="A55" s="26" t="s">
        <v>16</v>
      </c>
      <c r="B55" s="219" t="s">
        <v>377</v>
      </c>
      <c r="C55" s="58">
        <v>1</v>
      </c>
      <c r="D55" s="30"/>
      <c r="E55" s="59">
        <f t="shared" si="2"/>
        <v>1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/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>
        <v>1</v>
      </c>
      <c r="E56" s="138">
        <f t="shared" si="2"/>
        <v>1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>
        <v>6420.1</v>
      </c>
      <c r="M56" t="s">
        <v>51</v>
      </c>
    </row>
    <row r="57" spans="1:13" ht="4.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13</v>
      </c>
      <c r="D58" s="85">
        <v>13</v>
      </c>
      <c r="E58" s="118">
        <f aca="true" t="shared" si="4" ref="E58:E68">SUM(C58:D58)</f>
        <v>26</v>
      </c>
      <c r="F58" s="142">
        <v>62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2149.61</v>
      </c>
      <c r="M58" t="s">
        <v>51</v>
      </c>
    </row>
    <row r="59" spans="1:13" ht="12.75">
      <c r="A59" s="26" t="s">
        <v>17</v>
      </c>
      <c r="B59" t="s">
        <v>215</v>
      </c>
      <c r="C59" s="25">
        <v>15</v>
      </c>
      <c r="D59" s="30">
        <v>12</v>
      </c>
      <c r="E59" s="59">
        <f t="shared" si="4"/>
        <v>27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3225.64</v>
      </c>
      <c r="M59" t="s">
        <v>51</v>
      </c>
    </row>
    <row r="60" spans="1:13" ht="12.75">
      <c r="A60" s="26" t="s">
        <v>17</v>
      </c>
      <c r="B60" t="s">
        <v>216</v>
      </c>
      <c r="C60" s="25">
        <v>7</v>
      </c>
      <c r="D60" s="30">
        <v>2</v>
      </c>
      <c r="E60" s="59">
        <f t="shared" si="4"/>
        <v>9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>
        <v>2500.88</v>
      </c>
      <c r="M60" t="s">
        <v>51</v>
      </c>
    </row>
    <row r="61" spans="1:13" ht="12.75">
      <c r="A61" s="26" t="s">
        <v>17</v>
      </c>
      <c r="B61" t="s">
        <v>217</v>
      </c>
      <c r="C61" s="25"/>
      <c r="D61" s="30"/>
      <c r="E61" s="59">
        <f t="shared" si="4"/>
        <v>0</v>
      </c>
      <c r="F61" s="138"/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/>
      <c r="M61" t="s">
        <v>51</v>
      </c>
    </row>
    <row r="62" spans="1:13" ht="12.75">
      <c r="A62" s="26" t="s">
        <v>17</v>
      </c>
      <c r="B62" t="s">
        <v>379</v>
      </c>
      <c r="C62" s="25"/>
      <c r="D62" s="30">
        <v>2</v>
      </c>
      <c r="E62" s="169">
        <f t="shared" si="4"/>
        <v>2</v>
      </c>
      <c r="F62" s="24">
        <v>3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>
        <v>2762.39</v>
      </c>
      <c r="M62" t="s">
        <v>51</v>
      </c>
    </row>
    <row r="63" spans="1:13" ht="12.75">
      <c r="A63" s="26" t="s">
        <v>17</v>
      </c>
      <c r="B63" t="s">
        <v>380</v>
      </c>
      <c r="C63" s="141">
        <v>3</v>
      </c>
      <c r="D63" s="75">
        <v>1</v>
      </c>
      <c r="E63" s="169">
        <f t="shared" si="4"/>
        <v>4</v>
      </c>
      <c r="F63" s="24">
        <v>5</v>
      </c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>
        <v>21587.58</v>
      </c>
      <c r="M63" t="s">
        <v>51</v>
      </c>
    </row>
    <row r="64" spans="1:13" ht="12.75">
      <c r="A64" s="76" t="s">
        <v>17</v>
      </c>
      <c r="B64" t="s">
        <v>381</v>
      </c>
      <c r="C64" s="141">
        <v>1</v>
      </c>
      <c r="D64" s="75"/>
      <c r="E64" s="138">
        <f t="shared" si="4"/>
        <v>1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>
        <v>1706.72</v>
      </c>
      <c r="M64" t="s">
        <v>51</v>
      </c>
    </row>
    <row r="65" spans="1:13" ht="12.75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/>
      <c r="M65" t="s">
        <v>51</v>
      </c>
    </row>
    <row r="66" spans="1:13" s="27" customFormat="1" ht="12.75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</row>
    <row r="67" spans="1:13" ht="12.75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</row>
    <row r="68" spans="1:13" ht="12.75">
      <c r="A68" s="76" t="s">
        <v>17</v>
      </c>
      <c r="B68" t="s">
        <v>384</v>
      </c>
      <c r="C68" s="141"/>
      <c r="D68" s="75">
        <v>1</v>
      </c>
      <c r="E68" s="138">
        <f t="shared" si="4"/>
        <v>1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</row>
    <row r="69" spans="1:13" ht="12.75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</row>
    <row r="70" spans="1:13" ht="12.75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</row>
    <row r="71" spans="1:13" ht="13.5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</row>
    <row r="72" spans="1:13" ht="5.25" customHeight="1" thickBot="1">
      <c r="A72" s="232"/>
      <c r="B72" s="233"/>
      <c r="C72" s="228" t="s">
        <v>91</v>
      </c>
      <c r="D72" s="23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.75">
      <c r="A73" s="84" t="s">
        <v>43</v>
      </c>
      <c r="B73" t="s">
        <v>122</v>
      </c>
      <c r="C73" s="117">
        <v>1</v>
      </c>
      <c r="D73" s="85">
        <v>3</v>
      </c>
      <c r="E73" s="118">
        <f>SUM(C73:D73)</f>
        <v>4</v>
      </c>
      <c r="F73" s="142">
        <v>5</v>
      </c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>
        <v>1424.67</v>
      </c>
      <c r="M73" t="s">
        <v>51</v>
      </c>
    </row>
    <row r="74" spans="1:13" ht="12.75">
      <c r="A74" s="26" t="s">
        <v>109</v>
      </c>
      <c r="B74" t="s">
        <v>387</v>
      </c>
      <c r="C74" s="25"/>
      <c r="D74" s="30">
        <v>1</v>
      </c>
      <c r="E74" s="59">
        <f>SUM(C74:D74)</f>
        <v>1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>
        <v>1533.88</v>
      </c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/>
      <c r="M79" t="s">
        <v>51</v>
      </c>
    </row>
    <row r="80" spans="1:13" ht="12.75">
      <c r="A80" s="16"/>
      <c r="C80" s="34">
        <f>SUM(C4:C79)</f>
        <v>140</v>
      </c>
      <c r="D80" s="34">
        <f>SUM(D4:D79)</f>
        <v>95</v>
      </c>
      <c r="E80" s="34">
        <f>SUM(E4:E79)</f>
        <v>235</v>
      </c>
      <c r="F80" s="34">
        <f>SUM(F4:F79)</f>
        <v>235</v>
      </c>
      <c r="G80" s="34">
        <f>SUM(G4+G5+G6+G7+G8+G9+G11+G14+G18+G20+G21+G22+G23+G25+G30+G45+G46+G47+G48+G49+G50+G51+G52+G54+G58+G61+G62+G63+G73+G79)</f>
        <v>0</v>
      </c>
      <c r="K80" s="22" t="s">
        <v>93</v>
      </c>
      <c r="L80" s="15">
        <f>SUM(L4:L79)</f>
        <v>243379.32000000007</v>
      </c>
      <c r="M80" t="s">
        <v>51</v>
      </c>
    </row>
    <row r="81" spans="1:11" ht="12.75">
      <c r="A81" s="38">
        <v>41289</v>
      </c>
      <c r="B81" s="35" t="s">
        <v>420</v>
      </c>
      <c r="C81" s="1"/>
      <c r="D81" s="1"/>
      <c r="E81" s="1"/>
      <c r="K81" s="1"/>
    </row>
    <row r="82" spans="1:12" ht="13.5" thickBot="1">
      <c r="A82" s="307">
        <v>41291</v>
      </c>
      <c r="B82" s="36" t="s">
        <v>435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6">
        <v>41212</v>
      </c>
      <c r="B83" s="37" t="s">
        <v>92</v>
      </c>
      <c r="C83" s="1"/>
      <c r="D83" s="119"/>
      <c r="E83" s="221" t="s">
        <v>32</v>
      </c>
      <c r="F83" s="149">
        <f>SUM(F14+F18+F20+F21+F22+F23+F54+F58)</f>
        <v>135</v>
      </c>
      <c r="I83" s="14"/>
      <c r="J83" s="14"/>
      <c r="K83" s="223" t="s">
        <v>32</v>
      </c>
      <c r="L83" s="155">
        <f>SUM(L14+L18+L19+L20+L21+L22+L23+L54+L58+L59+L60)</f>
        <v>40951.39</v>
      </c>
      <c r="M83" s="112" t="s">
        <v>51</v>
      </c>
    </row>
    <row r="84" spans="1:13" ht="12.75">
      <c r="A84" s="1"/>
      <c r="B84" s="5" t="s">
        <v>350</v>
      </c>
      <c r="C84" s="1"/>
      <c r="D84" s="122"/>
      <c r="E84" s="222" t="s">
        <v>33</v>
      </c>
      <c r="F84" s="150">
        <f>SUM(F25+F61)</f>
        <v>17</v>
      </c>
      <c r="I84" s="14"/>
      <c r="J84" s="14"/>
      <c r="K84" s="224" t="s">
        <v>33</v>
      </c>
      <c r="L84" s="156">
        <f>SUM(L15+L25+L26+L27+L28+L61)</f>
        <v>26704.11</v>
      </c>
      <c r="M84" s="157" t="s">
        <v>51</v>
      </c>
    </row>
    <row r="85" spans="1:13" ht="13.5" thickBot="1">
      <c r="A85" s="1"/>
      <c r="B85" s="13"/>
      <c r="C85" s="1"/>
      <c r="D85" s="122"/>
      <c r="E85" s="222" t="s">
        <v>34</v>
      </c>
      <c r="F85" s="151">
        <f>SUM(F30+F45+F46+F47+F48+F49+F50+F51+F52+F62+F63+F73+F79)</f>
        <v>70</v>
      </c>
      <c r="H85" s="1"/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147886.33000000002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222</v>
      </c>
      <c r="I86" s="15"/>
      <c r="J86" s="15"/>
      <c r="K86" s="158" t="s">
        <v>37</v>
      </c>
      <c r="L86" s="159">
        <f>SUM(L83:L85)</f>
        <v>215541.83000000002</v>
      </c>
      <c r="M86" s="160" t="s">
        <v>51</v>
      </c>
    </row>
    <row r="87" spans="1:11" ht="12.75">
      <c r="A87" s="303" t="s">
        <v>246</v>
      </c>
      <c r="B87" s="304" t="s">
        <v>249</v>
      </c>
      <c r="C87" s="305">
        <f>SUM(F25+F30+F45+F46+F47+F48+F49+F50+F51+F52+F79)</f>
        <v>74</v>
      </c>
      <c r="D87" s="16"/>
      <c r="E87" s="1"/>
      <c r="F87" s="2"/>
      <c r="G87" s="2"/>
      <c r="K87" s="1"/>
    </row>
    <row r="88" spans="1:11" ht="12.75">
      <c r="A88" s="303" t="s">
        <v>247</v>
      </c>
      <c r="B88" s="304" t="s">
        <v>248</v>
      </c>
      <c r="C88" s="305">
        <f>SUM(F14+F18+F20+F21+F22+F23+F54)</f>
        <v>73</v>
      </c>
      <c r="D88" s="16"/>
      <c r="E88" s="1"/>
      <c r="F88" s="2"/>
      <c r="G88" s="2"/>
      <c r="K88" s="1"/>
    </row>
    <row r="89" spans="1:11" ht="12.75">
      <c r="A89" s="303" t="s">
        <v>250</v>
      </c>
      <c r="B89" s="304" t="s">
        <v>251</v>
      </c>
      <c r="C89" s="305">
        <f>SUM(F58+F61+F62+F63)</f>
        <v>70</v>
      </c>
      <c r="D89" s="16"/>
      <c r="E89" s="1"/>
      <c r="F89" s="3"/>
      <c r="G89" s="3"/>
      <c r="K89" s="1"/>
    </row>
    <row r="90" spans="1:11" ht="12.75">
      <c r="A90" s="305" t="s">
        <v>422</v>
      </c>
      <c r="B90" s="304" t="s">
        <v>424</v>
      </c>
      <c r="C90" s="305">
        <f>SUM(F4+F5+F6+F7)</f>
        <v>0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hyperlinks>
    <hyperlink ref="D72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Oktober 2012</oddHeader>
    <oddFooter>&amp;R&amp;8&amp;F&amp;A</oddFooter>
  </headerFooter>
  <ignoredErrors>
    <ignoredError sqref="G48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1"/>
  <sheetViews>
    <sheetView workbookViewId="0" topLeftCell="A1">
      <selection activeCell="A1" sqref="A1"/>
    </sheetView>
  </sheetViews>
  <sheetFormatPr defaultColWidth="11.421875" defaultRowHeight="12.75"/>
  <cols>
    <col min="1" max="1" width="14.140625" style="313" bestFit="1" customWidth="1"/>
    <col min="2" max="2" width="71.7109375" style="312" bestFit="1" customWidth="1"/>
    <col min="3" max="3" width="35.421875" style="312" bestFit="1" customWidth="1"/>
  </cols>
  <sheetData>
    <row r="1" spans="1:3" ht="15">
      <c r="A1" s="308" t="s">
        <v>65</v>
      </c>
      <c r="B1" s="308" t="s">
        <v>0</v>
      </c>
      <c r="C1" s="308" t="s">
        <v>64</v>
      </c>
    </row>
    <row r="2" spans="1:3" ht="15">
      <c r="A2" s="308" t="s">
        <v>66</v>
      </c>
      <c r="B2" s="308"/>
      <c r="C2" s="308"/>
    </row>
    <row r="3" ht="3.75" customHeight="1"/>
    <row r="4" spans="1:3" ht="14.25">
      <c r="A4" s="310" t="s">
        <v>503</v>
      </c>
      <c r="B4" s="310" t="s">
        <v>507</v>
      </c>
      <c r="C4" s="311" t="s">
        <v>681</v>
      </c>
    </row>
    <row r="5" spans="1:3" ht="14.25">
      <c r="A5" s="310" t="s">
        <v>436</v>
      </c>
      <c r="B5" s="310" t="s">
        <v>391</v>
      </c>
      <c r="C5" s="311" t="s">
        <v>682</v>
      </c>
    </row>
    <row r="6" spans="1:3" ht="14.25">
      <c r="A6" s="310" t="s">
        <v>436</v>
      </c>
      <c r="B6" s="310" t="s">
        <v>391</v>
      </c>
      <c r="C6" s="311" t="s">
        <v>586</v>
      </c>
    </row>
    <row r="7" spans="1:3" ht="14.25">
      <c r="A7" s="310" t="s">
        <v>436</v>
      </c>
      <c r="B7" s="310" t="s">
        <v>391</v>
      </c>
      <c r="C7" s="311" t="s">
        <v>586</v>
      </c>
    </row>
    <row r="8" spans="1:3" ht="14.25">
      <c r="A8" s="310" t="s">
        <v>6</v>
      </c>
      <c r="B8" s="310" t="s">
        <v>438</v>
      </c>
      <c r="C8" s="311" t="s">
        <v>683</v>
      </c>
    </row>
    <row r="9" spans="1:3" ht="14.25">
      <c r="A9" s="310" t="s">
        <v>38</v>
      </c>
      <c r="B9" s="310" t="s">
        <v>440</v>
      </c>
      <c r="C9" s="311" t="s">
        <v>514</v>
      </c>
    </row>
    <row r="10" spans="1:3" ht="14.25">
      <c r="A10" s="310" t="s">
        <v>38</v>
      </c>
      <c r="B10" s="310" t="s">
        <v>440</v>
      </c>
      <c r="C10" s="311" t="s">
        <v>684</v>
      </c>
    </row>
    <row r="11" spans="1:3" ht="14.25">
      <c r="A11" s="310" t="s">
        <v>38</v>
      </c>
      <c r="B11" s="310" t="s">
        <v>440</v>
      </c>
      <c r="C11" s="311" t="s">
        <v>652</v>
      </c>
    </row>
    <row r="12" spans="1:3" ht="14.25">
      <c r="A12" s="310" t="s">
        <v>442</v>
      </c>
      <c r="B12" s="310" t="s">
        <v>402</v>
      </c>
      <c r="C12" s="311" t="s">
        <v>443</v>
      </c>
    </row>
    <row r="13" spans="1:3" ht="14.25">
      <c r="A13" s="310" t="s">
        <v>442</v>
      </c>
      <c r="B13" s="310" t="s">
        <v>402</v>
      </c>
      <c r="C13" s="311" t="s">
        <v>443</v>
      </c>
    </row>
    <row r="14" spans="1:3" ht="14.25">
      <c r="A14" s="310" t="s">
        <v>442</v>
      </c>
      <c r="B14" s="310" t="s">
        <v>402</v>
      </c>
      <c r="C14" s="311" t="s">
        <v>443</v>
      </c>
    </row>
    <row r="15" spans="1:3" ht="14.25">
      <c r="A15" s="310" t="s">
        <v>442</v>
      </c>
      <c r="B15" s="310" t="s">
        <v>402</v>
      </c>
      <c r="C15" s="311" t="s">
        <v>443</v>
      </c>
    </row>
    <row r="16" spans="1:3" ht="14.25">
      <c r="A16" s="310" t="s">
        <v>442</v>
      </c>
      <c r="B16" s="310" t="s">
        <v>402</v>
      </c>
      <c r="C16" s="311" t="s">
        <v>443</v>
      </c>
    </row>
    <row r="17" spans="1:3" ht="14.25">
      <c r="A17" s="310" t="s">
        <v>444</v>
      </c>
      <c r="B17" s="310" t="s">
        <v>445</v>
      </c>
      <c r="C17" s="311" t="s">
        <v>515</v>
      </c>
    </row>
    <row r="18" spans="1:3" ht="14.25">
      <c r="A18" s="310" t="s">
        <v>444</v>
      </c>
      <c r="B18" s="310" t="s">
        <v>445</v>
      </c>
      <c r="C18" s="311" t="s">
        <v>446</v>
      </c>
    </row>
    <row r="19" spans="1:3" ht="14.25">
      <c r="A19" s="310" t="s">
        <v>444</v>
      </c>
      <c r="B19" s="310" t="s">
        <v>445</v>
      </c>
      <c r="C19" s="311" t="s">
        <v>446</v>
      </c>
    </row>
    <row r="20" spans="1:3" ht="14.25">
      <c r="A20" s="310" t="s">
        <v>444</v>
      </c>
      <c r="B20" s="310" t="s">
        <v>445</v>
      </c>
      <c r="C20" s="311" t="s">
        <v>446</v>
      </c>
    </row>
    <row r="21" spans="1:3" ht="14.25">
      <c r="A21" s="310" t="s">
        <v>444</v>
      </c>
      <c r="B21" s="310" t="s">
        <v>445</v>
      </c>
      <c r="C21" s="311" t="s">
        <v>446</v>
      </c>
    </row>
    <row r="22" spans="1:3" ht="14.25">
      <c r="A22" s="310" t="s">
        <v>444</v>
      </c>
      <c r="B22" s="310" t="s">
        <v>445</v>
      </c>
      <c r="C22" s="311" t="s">
        <v>446</v>
      </c>
    </row>
    <row r="23" spans="1:3" ht="14.25">
      <c r="A23" s="310" t="s">
        <v>444</v>
      </c>
      <c r="B23" s="310" t="s">
        <v>445</v>
      </c>
      <c r="C23" s="311" t="s">
        <v>446</v>
      </c>
    </row>
    <row r="24" spans="1:3" ht="14.25">
      <c r="A24" s="310" t="s">
        <v>444</v>
      </c>
      <c r="B24" s="310" t="s">
        <v>517</v>
      </c>
      <c r="C24" s="311" t="s">
        <v>520</v>
      </c>
    </row>
    <row r="25" spans="1:3" ht="14.25">
      <c r="A25" s="310" t="s">
        <v>444</v>
      </c>
      <c r="B25" s="310" t="s">
        <v>685</v>
      </c>
      <c r="C25" s="311" t="s">
        <v>446</v>
      </c>
    </row>
    <row r="26" spans="1:3" ht="14.25">
      <c r="A26" s="310" t="s">
        <v>444</v>
      </c>
      <c r="B26" s="310" t="s">
        <v>519</v>
      </c>
      <c r="C26" s="311" t="s">
        <v>520</v>
      </c>
    </row>
    <row r="27" spans="1:3" ht="14.25">
      <c r="A27" s="310" t="s">
        <v>447</v>
      </c>
      <c r="B27" s="310" t="s">
        <v>7</v>
      </c>
      <c r="C27" s="311" t="s">
        <v>488</v>
      </c>
    </row>
    <row r="28" spans="1:3" ht="14.25">
      <c r="A28" s="310" t="s">
        <v>447</v>
      </c>
      <c r="B28" s="310" t="s">
        <v>7</v>
      </c>
      <c r="C28" s="311" t="s">
        <v>488</v>
      </c>
    </row>
    <row r="29" spans="1:3" ht="14.25">
      <c r="A29" s="310" t="s">
        <v>447</v>
      </c>
      <c r="B29" s="310" t="s">
        <v>7</v>
      </c>
      <c r="C29" s="311" t="s">
        <v>490</v>
      </c>
    </row>
    <row r="30" spans="1:3" ht="14.25">
      <c r="A30" s="310" t="s">
        <v>447</v>
      </c>
      <c r="B30" s="310" t="s">
        <v>7</v>
      </c>
      <c r="C30" s="311" t="s">
        <v>490</v>
      </c>
    </row>
    <row r="31" spans="1:3" ht="14.25">
      <c r="A31" s="310" t="s">
        <v>447</v>
      </c>
      <c r="B31" s="310" t="s">
        <v>7</v>
      </c>
      <c r="C31" s="311" t="s">
        <v>490</v>
      </c>
    </row>
    <row r="32" spans="1:3" ht="14.25">
      <c r="A32" s="310" t="s">
        <v>447</v>
      </c>
      <c r="B32" s="310" t="s">
        <v>7</v>
      </c>
      <c r="C32" s="311" t="s">
        <v>490</v>
      </c>
    </row>
    <row r="33" spans="1:3" ht="14.25">
      <c r="A33" s="310" t="s">
        <v>447</v>
      </c>
      <c r="B33" s="310" t="s">
        <v>7</v>
      </c>
      <c r="C33" s="311" t="s">
        <v>490</v>
      </c>
    </row>
    <row r="34" spans="1:3" ht="14.25">
      <c r="A34" s="310" t="s">
        <v>447</v>
      </c>
      <c r="B34" s="310" t="s">
        <v>7</v>
      </c>
      <c r="C34" s="311" t="s">
        <v>490</v>
      </c>
    </row>
    <row r="35" spans="1:3" ht="14.25">
      <c r="A35" s="310" t="s">
        <v>447</v>
      </c>
      <c r="B35" s="310" t="s">
        <v>7</v>
      </c>
      <c r="C35" s="311" t="s">
        <v>490</v>
      </c>
    </row>
    <row r="36" spans="1:3" ht="14.25">
      <c r="A36" s="310" t="s">
        <v>447</v>
      </c>
      <c r="B36" s="310" t="s">
        <v>7</v>
      </c>
      <c r="C36" s="311" t="s">
        <v>640</v>
      </c>
    </row>
    <row r="37" spans="1:3" ht="14.25">
      <c r="A37" s="310" t="s">
        <v>447</v>
      </c>
      <c r="B37" s="310" t="s">
        <v>7</v>
      </c>
      <c r="C37" s="311" t="s">
        <v>672</v>
      </c>
    </row>
    <row r="38" spans="1:3" ht="14.25">
      <c r="A38" s="310" t="s">
        <v>447</v>
      </c>
      <c r="B38" s="310" t="s">
        <v>7</v>
      </c>
      <c r="C38" s="311" t="s">
        <v>524</v>
      </c>
    </row>
    <row r="39" spans="1:3" ht="14.25">
      <c r="A39" s="310" t="s">
        <v>447</v>
      </c>
      <c r="B39" s="310" t="s">
        <v>7</v>
      </c>
      <c r="C39" s="311" t="s">
        <v>524</v>
      </c>
    </row>
    <row r="40" spans="1:3" ht="14.25">
      <c r="A40" s="310" t="s">
        <v>447</v>
      </c>
      <c r="B40" s="310" t="s">
        <v>7</v>
      </c>
      <c r="C40" s="311" t="s">
        <v>450</v>
      </c>
    </row>
    <row r="41" spans="1:3" ht="14.25">
      <c r="A41" s="310" t="s">
        <v>447</v>
      </c>
      <c r="B41" s="310" t="s">
        <v>7</v>
      </c>
      <c r="C41" s="311" t="s">
        <v>602</v>
      </c>
    </row>
    <row r="42" spans="1:3" ht="14.25">
      <c r="A42" s="310" t="s">
        <v>447</v>
      </c>
      <c r="B42" s="310" t="s">
        <v>7</v>
      </c>
      <c r="C42" s="311" t="s">
        <v>602</v>
      </c>
    </row>
    <row r="43" spans="1:3" ht="14.25">
      <c r="A43" s="310" t="s">
        <v>447</v>
      </c>
      <c r="B43" s="310" t="s">
        <v>7</v>
      </c>
      <c r="C43" s="311" t="s">
        <v>452</v>
      </c>
    </row>
    <row r="44" spans="1:3" ht="14.25">
      <c r="A44" s="310" t="s">
        <v>447</v>
      </c>
      <c r="B44" s="310" t="s">
        <v>7</v>
      </c>
      <c r="C44" s="311" t="s">
        <v>446</v>
      </c>
    </row>
    <row r="45" spans="1:3" ht="14.25">
      <c r="A45" s="310" t="s">
        <v>447</v>
      </c>
      <c r="B45" s="310" t="s">
        <v>7</v>
      </c>
      <c r="C45" s="311" t="s">
        <v>653</v>
      </c>
    </row>
    <row r="46" spans="1:3" ht="14.25">
      <c r="A46" s="310" t="s">
        <v>447</v>
      </c>
      <c r="B46" s="310" t="s">
        <v>7</v>
      </c>
      <c r="C46" s="311" t="s">
        <v>686</v>
      </c>
    </row>
    <row r="47" spans="1:3" ht="14.25">
      <c r="A47" s="310" t="s">
        <v>8</v>
      </c>
      <c r="B47" s="310" t="s">
        <v>9</v>
      </c>
      <c r="C47" s="311" t="s">
        <v>608</v>
      </c>
    </row>
    <row r="48" spans="1:3" ht="14.25">
      <c r="A48" s="310" t="s">
        <v>10</v>
      </c>
      <c r="B48" s="310" t="s">
        <v>456</v>
      </c>
      <c r="C48" s="311" t="s">
        <v>619</v>
      </c>
    </row>
    <row r="49" spans="1:3" ht="14.25">
      <c r="A49" s="310" t="s">
        <v>10</v>
      </c>
      <c r="B49" s="310" t="s">
        <v>456</v>
      </c>
      <c r="C49" s="311" t="s">
        <v>647</v>
      </c>
    </row>
    <row r="50" spans="1:3" ht="14.25">
      <c r="A50" s="310" t="s">
        <v>10</v>
      </c>
      <c r="B50" s="310" t="s">
        <v>456</v>
      </c>
      <c r="C50" s="311" t="s">
        <v>446</v>
      </c>
    </row>
    <row r="51" spans="1:3" ht="14.25">
      <c r="A51" s="310" t="s">
        <v>10</v>
      </c>
      <c r="B51" s="310" t="s">
        <v>456</v>
      </c>
      <c r="C51" s="311" t="s">
        <v>446</v>
      </c>
    </row>
    <row r="52" spans="1:3" ht="14.25">
      <c r="A52" s="310" t="s">
        <v>10</v>
      </c>
      <c r="B52" s="310" t="s">
        <v>456</v>
      </c>
      <c r="C52" s="311" t="s">
        <v>446</v>
      </c>
    </row>
    <row r="53" spans="1:3" ht="14.25">
      <c r="A53" s="310" t="s">
        <v>10</v>
      </c>
      <c r="B53" s="310" t="s">
        <v>456</v>
      </c>
      <c r="C53" s="311" t="s">
        <v>446</v>
      </c>
    </row>
    <row r="54" spans="1:3" ht="14.25">
      <c r="A54" s="310" t="s">
        <v>10</v>
      </c>
      <c r="B54" s="310" t="s">
        <v>456</v>
      </c>
      <c r="C54" s="311" t="s">
        <v>446</v>
      </c>
    </row>
    <row r="55" spans="1:3" ht="14.25">
      <c r="A55" s="310" t="s">
        <v>10</v>
      </c>
      <c r="B55" s="310" t="s">
        <v>456</v>
      </c>
      <c r="C55" s="311" t="s">
        <v>687</v>
      </c>
    </row>
    <row r="56" spans="1:3" ht="14.25">
      <c r="A56" s="310" t="s">
        <v>10</v>
      </c>
      <c r="B56" s="310" t="s">
        <v>456</v>
      </c>
      <c r="C56" s="311" t="s">
        <v>682</v>
      </c>
    </row>
    <row r="57" spans="1:3" ht="14.25">
      <c r="A57" s="310" t="s">
        <v>10</v>
      </c>
      <c r="B57" s="310" t="s">
        <v>456</v>
      </c>
      <c r="C57" s="311" t="s">
        <v>682</v>
      </c>
    </row>
    <row r="58" spans="1:3" ht="14.25">
      <c r="A58" s="310" t="s">
        <v>11</v>
      </c>
      <c r="B58" s="310" t="s">
        <v>12</v>
      </c>
      <c r="C58" s="311" t="s">
        <v>454</v>
      </c>
    </row>
    <row r="59" spans="1:3" ht="14.25">
      <c r="A59" s="310" t="s">
        <v>11</v>
      </c>
      <c r="B59" s="310" t="s">
        <v>12</v>
      </c>
      <c r="C59" s="311" t="s">
        <v>454</v>
      </c>
    </row>
    <row r="60" spans="1:3" ht="14.25">
      <c r="A60" s="310" t="s">
        <v>11</v>
      </c>
      <c r="B60" s="310" t="s">
        <v>12</v>
      </c>
      <c r="C60" s="311" t="s">
        <v>454</v>
      </c>
    </row>
    <row r="61" spans="1:3" ht="14.25">
      <c r="A61" s="310" t="s">
        <v>11</v>
      </c>
      <c r="B61" s="310" t="s">
        <v>12</v>
      </c>
      <c r="C61" s="311" t="s">
        <v>454</v>
      </c>
    </row>
    <row r="62" spans="1:3" ht="14.25">
      <c r="A62" s="310" t="s">
        <v>11</v>
      </c>
      <c r="B62" s="310" t="s">
        <v>12</v>
      </c>
      <c r="C62" s="311" t="s">
        <v>454</v>
      </c>
    </row>
    <row r="63" spans="1:3" ht="14.25">
      <c r="A63" s="310" t="s">
        <v>11</v>
      </c>
      <c r="B63" s="310" t="s">
        <v>12</v>
      </c>
      <c r="C63" s="311" t="s">
        <v>454</v>
      </c>
    </row>
    <row r="64" spans="1:3" ht="14.25">
      <c r="A64" s="310" t="s">
        <v>11</v>
      </c>
      <c r="B64" s="310" t="s">
        <v>12</v>
      </c>
      <c r="C64" s="311" t="s">
        <v>454</v>
      </c>
    </row>
    <row r="65" spans="1:3" ht="14.25">
      <c r="A65" s="310" t="s">
        <v>11</v>
      </c>
      <c r="B65" s="310" t="s">
        <v>12</v>
      </c>
      <c r="C65" s="311" t="s">
        <v>454</v>
      </c>
    </row>
    <row r="66" spans="1:3" ht="14.25">
      <c r="A66" s="310" t="s">
        <v>11</v>
      </c>
      <c r="B66" s="310" t="s">
        <v>12</v>
      </c>
      <c r="C66" s="311" t="s">
        <v>454</v>
      </c>
    </row>
    <row r="67" spans="1:3" ht="14.25">
      <c r="A67" s="310" t="s">
        <v>11</v>
      </c>
      <c r="B67" s="310" t="s">
        <v>12</v>
      </c>
      <c r="C67" s="311" t="s">
        <v>454</v>
      </c>
    </row>
    <row r="68" spans="1:3" ht="14.25">
      <c r="A68" s="310" t="s">
        <v>11</v>
      </c>
      <c r="B68" s="310" t="s">
        <v>12</v>
      </c>
      <c r="C68" s="311" t="s">
        <v>454</v>
      </c>
    </row>
    <row r="69" spans="1:3" ht="14.25">
      <c r="A69" s="310" t="s">
        <v>11</v>
      </c>
      <c r="B69" s="310" t="s">
        <v>12</v>
      </c>
      <c r="C69" s="311" t="s">
        <v>454</v>
      </c>
    </row>
    <row r="70" spans="1:3" ht="14.25">
      <c r="A70" s="310" t="s">
        <v>11</v>
      </c>
      <c r="B70" s="310" t="s">
        <v>12</v>
      </c>
      <c r="C70" s="311" t="s">
        <v>454</v>
      </c>
    </row>
    <row r="71" spans="1:3" ht="14.25">
      <c r="A71" s="310" t="s">
        <v>11</v>
      </c>
      <c r="B71" s="310" t="s">
        <v>12</v>
      </c>
      <c r="C71" s="311" t="s">
        <v>454</v>
      </c>
    </row>
    <row r="72" spans="1:3" ht="14.25">
      <c r="A72" s="310" t="s">
        <v>11</v>
      </c>
      <c r="B72" s="310" t="s">
        <v>12</v>
      </c>
      <c r="C72" s="311" t="s">
        <v>454</v>
      </c>
    </row>
    <row r="73" spans="1:3" ht="14.25">
      <c r="A73" s="310" t="s">
        <v>11</v>
      </c>
      <c r="B73" s="310" t="s">
        <v>12</v>
      </c>
      <c r="C73" s="311" t="s">
        <v>454</v>
      </c>
    </row>
    <row r="74" spans="1:3" ht="14.25">
      <c r="A74" s="310" t="s">
        <v>11</v>
      </c>
      <c r="B74" s="310" t="s">
        <v>12</v>
      </c>
      <c r="C74" s="311" t="s">
        <v>454</v>
      </c>
    </row>
    <row r="75" spans="1:3" ht="14.25">
      <c r="A75" s="310" t="s">
        <v>11</v>
      </c>
      <c r="B75" s="310" t="s">
        <v>12</v>
      </c>
      <c r="C75" s="311" t="s">
        <v>454</v>
      </c>
    </row>
    <row r="76" spans="1:3" ht="14.25">
      <c r="A76" s="310" t="s">
        <v>11</v>
      </c>
      <c r="B76" s="310" t="s">
        <v>12</v>
      </c>
      <c r="C76" s="311" t="s">
        <v>454</v>
      </c>
    </row>
    <row r="77" spans="1:3" ht="14.25">
      <c r="A77" s="310" t="s">
        <v>11</v>
      </c>
      <c r="B77" s="310" t="s">
        <v>12</v>
      </c>
      <c r="C77" s="311" t="s">
        <v>457</v>
      </c>
    </row>
    <row r="78" spans="1:3" ht="14.25">
      <c r="A78" s="310" t="s">
        <v>11</v>
      </c>
      <c r="B78" s="310" t="s">
        <v>12</v>
      </c>
      <c r="C78" s="311" t="s">
        <v>457</v>
      </c>
    </row>
    <row r="79" spans="1:3" ht="14.25">
      <c r="A79" s="310" t="s">
        <v>11</v>
      </c>
      <c r="B79" s="310" t="s">
        <v>12</v>
      </c>
      <c r="C79" s="311" t="s">
        <v>457</v>
      </c>
    </row>
    <row r="80" spans="1:3" ht="14.25">
      <c r="A80" s="310" t="s">
        <v>11</v>
      </c>
      <c r="B80" s="310" t="s">
        <v>12</v>
      </c>
      <c r="C80" s="311" t="s">
        <v>457</v>
      </c>
    </row>
    <row r="81" spans="1:3" ht="14.25">
      <c r="A81" s="310" t="s">
        <v>11</v>
      </c>
      <c r="B81" s="310" t="s">
        <v>12</v>
      </c>
      <c r="C81" s="311" t="s">
        <v>528</v>
      </c>
    </row>
    <row r="82" spans="1:3" ht="14.25">
      <c r="A82" s="310" t="s">
        <v>11</v>
      </c>
      <c r="B82" s="310" t="s">
        <v>12</v>
      </c>
      <c r="C82" s="311" t="s">
        <v>528</v>
      </c>
    </row>
    <row r="83" spans="1:3" ht="14.25">
      <c r="A83" s="310" t="s">
        <v>11</v>
      </c>
      <c r="B83" s="310" t="s">
        <v>12</v>
      </c>
      <c r="C83" s="311" t="s">
        <v>688</v>
      </c>
    </row>
    <row r="84" spans="1:3" ht="14.25">
      <c r="A84" s="310" t="s">
        <v>11</v>
      </c>
      <c r="B84" s="310" t="s">
        <v>12</v>
      </c>
      <c r="C84" s="311" t="s">
        <v>532</v>
      </c>
    </row>
    <row r="85" spans="1:3" ht="14.25">
      <c r="A85" s="310" t="s">
        <v>11</v>
      </c>
      <c r="B85" s="310" t="s">
        <v>12</v>
      </c>
      <c r="C85" s="311" t="s">
        <v>533</v>
      </c>
    </row>
    <row r="86" spans="1:3" ht="14.25">
      <c r="A86" s="310" t="s">
        <v>11</v>
      </c>
      <c r="B86" s="310" t="s">
        <v>12</v>
      </c>
      <c r="C86" s="311" t="s">
        <v>459</v>
      </c>
    </row>
    <row r="87" spans="1:3" ht="14.25">
      <c r="A87" s="310" t="s">
        <v>11</v>
      </c>
      <c r="B87" s="310" t="s">
        <v>12</v>
      </c>
      <c r="C87" s="311" t="s">
        <v>459</v>
      </c>
    </row>
    <row r="88" spans="1:3" ht="14.25">
      <c r="A88" s="310" t="s">
        <v>11</v>
      </c>
      <c r="B88" s="310" t="s">
        <v>12</v>
      </c>
      <c r="C88" s="311" t="s">
        <v>446</v>
      </c>
    </row>
    <row r="89" spans="1:3" ht="14.25">
      <c r="A89" s="310" t="s">
        <v>11</v>
      </c>
      <c r="B89" s="310" t="s">
        <v>12</v>
      </c>
      <c r="C89" s="311" t="s">
        <v>446</v>
      </c>
    </row>
    <row r="90" spans="1:3" ht="14.25">
      <c r="A90" s="310" t="s">
        <v>11</v>
      </c>
      <c r="B90" s="310" t="s">
        <v>12</v>
      </c>
      <c r="C90" s="311" t="s">
        <v>446</v>
      </c>
    </row>
    <row r="91" spans="1:3" ht="14.25">
      <c r="A91" s="310" t="s">
        <v>11</v>
      </c>
      <c r="B91" s="310" t="s">
        <v>12</v>
      </c>
      <c r="C91" s="311" t="s">
        <v>446</v>
      </c>
    </row>
    <row r="92" spans="1:3" ht="14.25">
      <c r="A92" s="310" t="s">
        <v>11</v>
      </c>
      <c r="B92" s="310" t="s">
        <v>12</v>
      </c>
      <c r="C92" s="311" t="s">
        <v>446</v>
      </c>
    </row>
    <row r="93" spans="1:3" ht="14.25">
      <c r="A93" s="310" t="s">
        <v>11</v>
      </c>
      <c r="B93" s="310" t="s">
        <v>12</v>
      </c>
      <c r="C93" s="311" t="s">
        <v>446</v>
      </c>
    </row>
    <row r="94" spans="1:3" ht="14.25">
      <c r="A94" s="310" t="s">
        <v>11</v>
      </c>
      <c r="B94" s="310" t="s">
        <v>12</v>
      </c>
      <c r="C94" s="311" t="s">
        <v>446</v>
      </c>
    </row>
    <row r="95" spans="1:3" ht="14.25">
      <c r="A95" s="310" t="s">
        <v>11</v>
      </c>
      <c r="B95" s="310" t="s">
        <v>12</v>
      </c>
      <c r="C95" s="311" t="s">
        <v>446</v>
      </c>
    </row>
    <row r="96" spans="1:3" ht="14.25">
      <c r="A96" s="310" t="s">
        <v>11</v>
      </c>
      <c r="B96" s="310" t="s">
        <v>12</v>
      </c>
      <c r="C96" s="311" t="s">
        <v>446</v>
      </c>
    </row>
    <row r="97" spans="1:3" ht="14.25">
      <c r="A97" s="310" t="s">
        <v>11</v>
      </c>
      <c r="B97" s="310" t="s">
        <v>12</v>
      </c>
      <c r="C97" s="311" t="s">
        <v>446</v>
      </c>
    </row>
    <row r="98" spans="1:3" ht="14.25">
      <c r="A98" s="310" t="s">
        <v>11</v>
      </c>
      <c r="B98" s="310" t="s">
        <v>12</v>
      </c>
      <c r="C98" s="311" t="s">
        <v>461</v>
      </c>
    </row>
    <row r="99" spans="1:3" ht="14.25">
      <c r="A99" s="310" t="s">
        <v>11</v>
      </c>
      <c r="B99" s="310" t="s">
        <v>12</v>
      </c>
      <c r="C99" s="311" t="s">
        <v>461</v>
      </c>
    </row>
    <row r="100" spans="1:3" ht="14.25">
      <c r="A100" s="310" t="s">
        <v>11</v>
      </c>
      <c r="B100" s="310" t="s">
        <v>12</v>
      </c>
      <c r="C100" s="311" t="s">
        <v>461</v>
      </c>
    </row>
    <row r="101" spans="1:3" ht="14.25">
      <c r="A101" s="310" t="s">
        <v>11</v>
      </c>
      <c r="B101" s="310" t="s">
        <v>12</v>
      </c>
      <c r="C101" s="311" t="s">
        <v>461</v>
      </c>
    </row>
    <row r="102" spans="1:3" ht="14.25">
      <c r="A102" s="310" t="s">
        <v>11</v>
      </c>
      <c r="B102" s="310" t="s">
        <v>12</v>
      </c>
      <c r="C102" s="311" t="s">
        <v>586</v>
      </c>
    </row>
    <row r="103" spans="1:3" ht="14.25">
      <c r="A103" s="310" t="s">
        <v>11</v>
      </c>
      <c r="B103" s="310" t="s">
        <v>12</v>
      </c>
      <c r="C103" s="311" t="s">
        <v>586</v>
      </c>
    </row>
    <row r="104" spans="1:3" ht="14.25">
      <c r="A104" s="310" t="s">
        <v>11</v>
      </c>
      <c r="B104" s="310" t="s">
        <v>12</v>
      </c>
      <c r="C104" s="311" t="s">
        <v>586</v>
      </c>
    </row>
    <row r="105" spans="1:3" ht="14.25">
      <c r="A105" s="310" t="s">
        <v>11</v>
      </c>
      <c r="B105" s="310" t="s">
        <v>12</v>
      </c>
      <c r="C105" s="311" t="s">
        <v>586</v>
      </c>
    </row>
    <row r="106" spans="1:3" ht="14.25">
      <c r="A106" s="310" t="s">
        <v>11</v>
      </c>
      <c r="B106" s="310" t="s">
        <v>12</v>
      </c>
      <c r="C106" s="311" t="s">
        <v>586</v>
      </c>
    </row>
    <row r="107" spans="1:3" ht="14.25">
      <c r="A107" s="310" t="s">
        <v>11</v>
      </c>
      <c r="B107" s="310" t="s">
        <v>12</v>
      </c>
      <c r="C107" s="311" t="s">
        <v>586</v>
      </c>
    </row>
    <row r="108" spans="1:3" ht="14.25">
      <c r="A108" s="310" t="s">
        <v>11</v>
      </c>
      <c r="B108" s="310" t="s">
        <v>12</v>
      </c>
      <c r="C108" s="311" t="s">
        <v>586</v>
      </c>
    </row>
    <row r="109" spans="1:3" ht="14.25">
      <c r="A109" s="310" t="s">
        <v>11</v>
      </c>
      <c r="B109" s="310" t="s">
        <v>12</v>
      </c>
      <c r="C109" s="311" t="s">
        <v>586</v>
      </c>
    </row>
    <row r="110" spans="1:3" ht="14.25">
      <c r="A110" s="310" t="s">
        <v>11</v>
      </c>
      <c r="B110" s="310" t="s">
        <v>12</v>
      </c>
      <c r="C110" s="311" t="s">
        <v>586</v>
      </c>
    </row>
    <row r="111" spans="1:3" ht="14.25">
      <c r="A111" s="310" t="s">
        <v>13</v>
      </c>
      <c r="B111" s="310" t="s">
        <v>398</v>
      </c>
      <c r="C111" s="311" t="s">
        <v>535</v>
      </c>
    </row>
    <row r="112" spans="1:3" ht="14.25">
      <c r="A112" s="310" t="s">
        <v>13</v>
      </c>
      <c r="B112" s="310" t="s">
        <v>398</v>
      </c>
      <c r="C112" s="311" t="s">
        <v>463</v>
      </c>
    </row>
    <row r="113" spans="1:3" ht="14.25">
      <c r="A113" s="310" t="s">
        <v>13</v>
      </c>
      <c r="B113" s="310" t="s">
        <v>398</v>
      </c>
      <c r="C113" s="311" t="s">
        <v>463</v>
      </c>
    </row>
    <row r="114" spans="1:3" ht="14.25">
      <c r="A114" s="310" t="s">
        <v>13</v>
      </c>
      <c r="B114" s="310" t="s">
        <v>398</v>
      </c>
      <c r="C114" s="311" t="s">
        <v>463</v>
      </c>
    </row>
    <row r="115" spans="1:3" ht="14.25">
      <c r="A115" s="310" t="s">
        <v>13</v>
      </c>
      <c r="B115" s="310" t="s">
        <v>398</v>
      </c>
      <c r="C115" s="311" t="s">
        <v>463</v>
      </c>
    </row>
    <row r="116" spans="1:3" ht="14.25">
      <c r="A116" s="310" t="s">
        <v>13</v>
      </c>
      <c r="B116" s="310" t="s">
        <v>398</v>
      </c>
      <c r="C116" s="311" t="s">
        <v>520</v>
      </c>
    </row>
    <row r="117" spans="1:3" ht="14.25">
      <c r="A117" s="310" t="s">
        <v>13</v>
      </c>
      <c r="B117" s="310" t="s">
        <v>398</v>
      </c>
      <c r="C117" s="311" t="s">
        <v>520</v>
      </c>
    </row>
    <row r="118" spans="1:3" ht="14.25">
      <c r="A118" s="310" t="s">
        <v>13</v>
      </c>
      <c r="B118" s="310" t="s">
        <v>398</v>
      </c>
      <c r="C118" s="311" t="s">
        <v>520</v>
      </c>
    </row>
    <row r="119" spans="1:3" ht="14.25">
      <c r="A119" s="310" t="s">
        <v>13</v>
      </c>
      <c r="B119" s="310" t="s">
        <v>398</v>
      </c>
      <c r="C119" s="311" t="s">
        <v>520</v>
      </c>
    </row>
    <row r="120" spans="1:3" ht="14.25">
      <c r="A120" s="310" t="s">
        <v>13</v>
      </c>
      <c r="B120" s="310" t="s">
        <v>398</v>
      </c>
      <c r="C120" s="311" t="s">
        <v>520</v>
      </c>
    </row>
    <row r="121" spans="1:3" ht="14.25">
      <c r="A121" s="310" t="s">
        <v>13</v>
      </c>
      <c r="B121" s="310" t="s">
        <v>398</v>
      </c>
      <c r="C121" s="311" t="s">
        <v>446</v>
      </c>
    </row>
    <row r="122" spans="1:3" ht="14.25">
      <c r="A122" s="310" t="s">
        <v>13</v>
      </c>
      <c r="B122" s="310" t="s">
        <v>398</v>
      </c>
      <c r="C122" s="311" t="s">
        <v>446</v>
      </c>
    </row>
    <row r="123" spans="1:3" ht="14.25">
      <c r="A123" s="310" t="s">
        <v>13</v>
      </c>
      <c r="B123" s="310" t="s">
        <v>398</v>
      </c>
      <c r="C123" s="311" t="s">
        <v>446</v>
      </c>
    </row>
    <row r="124" spans="1:3" ht="14.25">
      <c r="A124" s="310" t="s">
        <v>13</v>
      </c>
      <c r="B124" s="310" t="s">
        <v>398</v>
      </c>
      <c r="C124" s="311" t="s">
        <v>446</v>
      </c>
    </row>
    <row r="125" spans="1:3" ht="14.25">
      <c r="A125" s="310" t="s">
        <v>13</v>
      </c>
      <c r="B125" s="310" t="s">
        <v>41</v>
      </c>
      <c r="C125" s="311" t="s">
        <v>689</v>
      </c>
    </row>
    <row r="126" spans="1:3" ht="14.25">
      <c r="A126" s="310" t="s">
        <v>14</v>
      </c>
      <c r="B126" s="310" t="s">
        <v>468</v>
      </c>
      <c r="C126" s="311" t="s">
        <v>466</v>
      </c>
    </row>
    <row r="127" spans="1:3" ht="14.25">
      <c r="A127" s="310" t="s">
        <v>14</v>
      </c>
      <c r="B127" s="310" t="s">
        <v>468</v>
      </c>
      <c r="C127" s="311" t="s">
        <v>466</v>
      </c>
    </row>
    <row r="128" spans="1:3" ht="14.25">
      <c r="A128" s="310" t="s">
        <v>14</v>
      </c>
      <c r="B128" s="310" t="s">
        <v>468</v>
      </c>
      <c r="C128" s="311" t="s">
        <v>466</v>
      </c>
    </row>
    <row r="129" spans="1:3" ht="14.25">
      <c r="A129" s="310" t="s">
        <v>14</v>
      </c>
      <c r="B129" s="310" t="s">
        <v>468</v>
      </c>
      <c r="C129" s="311" t="s">
        <v>466</v>
      </c>
    </row>
    <row r="130" spans="1:3" ht="14.25">
      <c r="A130" s="310" t="s">
        <v>14</v>
      </c>
      <c r="B130" s="310" t="s">
        <v>468</v>
      </c>
      <c r="C130" s="311" t="s">
        <v>466</v>
      </c>
    </row>
    <row r="131" spans="1:3" ht="14.25">
      <c r="A131" s="310" t="s">
        <v>14</v>
      </c>
      <c r="B131" s="310" t="s">
        <v>468</v>
      </c>
      <c r="C131" s="311" t="s">
        <v>466</v>
      </c>
    </row>
    <row r="132" spans="1:3" ht="14.25">
      <c r="A132" s="310" t="s">
        <v>14</v>
      </c>
      <c r="B132" s="310" t="s">
        <v>468</v>
      </c>
      <c r="C132" s="311" t="s">
        <v>466</v>
      </c>
    </row>
    <row r="133" spans="1:3" ht="14.25">
      <c r="A133" s="310" t="s">
        <v>14</v>
      </c>
      <c r="B133" s="310" t="s">
        <v>468</v>
      </c>
      <c r="C133" s="311" t="s">
        <v>466</v>
      </c>
    </row>
    <row r="134" spans="1:3" ht="14.25">
      <c r="A134" s="310" t="s">
        <v>14</v>
      </c>
      <c r="B134" s="310" t="s">
        <v>468</v>
      </c>
      <c r="C134" s="311" t="s">
        <v>466</v>
      </c>
    </row>
    <row r="135" spans="1:3" ht="14.25">
      <c r="A135" s="310" t="s">
        <v>14</v>
      </c>
      <c r="B135" s="310" t="s">
        <v>469</v>
      </c>
      <c r="C135" s="311" t="s">
        <v>466</v>
      </c>
    </row>
    <row r="136" spans="1:3" ht="14.25">
      <c r="A136" s="310" t="s">
        <v>14</v>
      </c>
      <c r="B136" s="310" t="s">
        <v>469</v>
      </c>
      <c r="C136" s="311" t="s">
        <v>466</v>
      </c>
    </row>
    <row r="137" spans="1:3" ht="14.25">
      <c r="A137" s="310" t="s">
        <v>14</v>
      </c>
      <c r="B137" s="310" t="s">
        <v>469</v>
      </c>
      <c r="C137" s="311" t="s">
        <v>466</v>
      </c>
    </row>
    <row r="138" spans="1:3" ht="14.25">
      <c r="A138" s="310" t="s">
        <v>14</v>
      </c>
      <c r="B138" s="310" t="s">
        <v>469</v>
      </c>
      <c r="C138" s="311" t="s">
        <v>466</v>
      </c>
    </row>
    <row r="139" spans="1:3" ht="14.25">
      <c r="A139" s="310" t="s">
        <v>14</v>
      </c>
      <c r="B139" s="310" t="s">
        <v>469</v>
      </c>
      <c r="C139" s="311" t="s">
        <v>466</v>
      </c>
    </row>
    <row r="140" spans="1:3" ht="14.25">
      <c r="A140" s="310" t="s">
        <v>14</v>
      </c>
      <c r="B140" s="310" t="s">
        <v>469</v>
      </c>
      <c r="C140" s="311" t="s">
        <v>466</v>
      </c>
    </row>
    <row r="141" spans="1:3" ht="14.25">
      <c r="A141" s="310" t="s">
        <v>14</v>
      </c>
      <c r="B141" s="310" t="s">
        <v>469</v>
      </c>
      <c r="C141" s="311" t="s">
        <v>466</v>
      </c>
    </row>
    <row r="142" spans="1:3" ht="14.25">
      <c r="A142" s="310" t="s">
        <v>15</v>
      </c>
      <c r="B142" s="310" t="s">
        <v>539</v>
      </c>
      <c r="C142" s="311" t="s">
        <v>559</v>
      </c>
    </row>
    <row r="143" spans="1:3" ht="14.25">
      <c r="A143" s="310" t="s">
        <v>15</v>
      </c>
      <c r="B143" s="310" t="s">
        <v>470</v>
      </c>
      <c r="C143" s="311" t="s">
        <v>690</v>
      </c>
    </row>
    <row r="144" spans="1:3" ht="14.25">
      <c r="A144" s="310" t="s">
        <v>15</v>
      </c>
      <c r="B144" s="310" t="s">
        <v>470</v>
      </c>
      <c r="C144" s="311" t="s">
        <v>545</v>
      </c>
    </row>
    <row r="145" spans="1:3" ht="14.25">
      <c r="A145" s="310" t="s">
        <v>15</v>
      </c>
      <c r="B145" s="310" t="s">
        <v>470</v>
      </c>
      <c r="C145" s="311" t="s">
        <v>661</v>
      </c>
    </row>
    <row r="146" spans="1:3" ht="14.25">
      <c r="A146" s="310" t="s">
        <v>15</v>
      </c>
      <c r="B146" s="310" t="s">
        <v>470</v>
      </c>
      <c r="C146" s="311" t="s">
        <v>437</v>
      </c>
    </row>
    <row r="147" spans="1:3" ht="14.25">
      <c r="A147" s="310" t="s">
        <v>15</v>
      </c>
      <c r="B147" s="310" t="s">
        <v>470</v>
      </c>
      <c r="C147" s="311" t="s">
        <v>446</v>
      </c>
    </row>
    <row r="148" spans="1:3" ht="14.25">
      <c r="A148" s="310" t="s">
        <v>15</v>
      </c>
      <c r="B148" s="310" t="s">
        <v>470</v>
      </c>
      <c r="C148" s="311" t="s">
        <v>555</v>
      </c>
    </row>
    <row r="149" spans="1:3" ht="14.25">
      <c r="A149" s="310" t="s">
        <v>15</v>
      </c>
      <c r="B149" s="310" t="s">
        <v>472</v>
      </c>
      <c r="C149" s="311" t="s">
        <v>463</v>
      </c>
    </row>
    <row r="150" spans="1:3" ht="14.25">
      <c r="A150" s="310" t="s">
        <v>15</v>
      </c>
      <c r="B150" s="310" t="s">
        <v>472</v>
      </c>
      <c r="C150" s="311" t="s">
        <v>463</v>
      </c>
    </row>
    <row r="151" spans="1:3" ht="14.25">
      <c r="A151" s="310" t="s">
        <v>15</v>
      </c>
      <c r="B151" s="310" t="s">
        <v>472</v>
      </c>
      <c r="C151" s="311" t="s">
        <v>540</v>
      </c>
    </row>
    <row r="152" spans="1:3" ht="14.25">
      <c r="A152" s="310" t="s">
        <v>15</v>
      </c>
      <c r="B152" s="310" t="s">
        <v>472</v>
      </c>
      <c r="C152" s="311" t="s">
        <v>691</v>
      </c>
    </row>
    <row r="153" spans="1:3" ht="14.25">
      <c r="A153" s="310" t="s">
        <v>15</v>
      </c>
      <c r="B153" s="310" t="s">
        <v>472</v>
      </c>
      <c r="C153" s="311" t="s">
        <v>559</v>
      </c>
    </row>
    <row r="154" spans="1:3" ht="14.25">
      <c r="A154" s="310" t="s">
        <v>15</v>
      </c>
      <c r="B154" s="310" t="s">
        <v>472</v>
      </c>
      <c r="C154" s="311" t="s">
        <v>692</v>
      </c>
    </row>
    <row r="155" spans="1:3" ht="14.25">
      <c r="A155" s="310" t="s">
        <v>15</v>
      </c>
      <c r="B155" s="310" t="s">
        <v>472</v>
      </c>
      <c r="C155" s="311" t="s">
        <v>693</v>
      </c>
    </row>
    <row r="156" spans="1:3" ht="14.25">
      <c r="A156" s="310" t="s">
        <v>15</v>
      </c>
      <c r="B156" s="310" t="s">
        <v>474</v>
      </c>
      <c r="C156" s="311" t="s">
        <v>694</v>
      </c>
    </row>
    <row r="157" spans="1:3" ht="14.25">
      <c r="A157" s="310" t="s">
        <v>15</v>
      </c>
      <c r="B157" s="310" t="s">
        <v>474</v>
      </c>
      <c r="C157" s="311" t="s">
        <v>619</v>
      </c>
    </row>
    <row r="158" spans="1:3" ht="14.25">
      <c r="A158" s="310" t="s">
        <v>15</v>
      </c>
      <c r="B158" s="310" t="s">
        <v>474</v>
      </c>
      <c r="C158" s="311" t="s">
        <v>619</v>
      </c>
    </row>
    <row r="159" spans="1:3" ht="14.25">
      <c r="A159" s="310" t="s">
        <v>15</v>
      </c>
      <c r="B159" s="310" t="s">
        <v>474</v>
      </c>
      <c r="C159" s="311" t="s">
        <v>475</v>
      </c>
    </row>
    <row r="160" spans="1:3" ht="14.25">
      <c r="A160" s="310" t="s">
        <v>15</v>
      </c>
      <c r="B160" s="310" t="s">
        <v>474</v>
      </c>
      <c r="C160" s="311" t="s">
        <v>475</v>
      </c>
    </row>
    <row r="161" spans="1:3" ht="14.25">
      <c r="A161" s="310" t="s">
        <v>15</v>
      </c>
      <c r="B161" s="310" t="s">
        <v>474</v>
      </c>
      <c r="C161" s="311" t="s">
        <v>475</v>
      </c>
    </row>
    <row r="162" spans="1:3" ht="14.25">
      <c r="A162" s="310" t="s">
        <v>15</v>
      </c>
      <c r="B162" s="310" t="s">
        <v>474</v>
      </c>
      <c r="C162" s="311" t="s">
        <v>553</v>
      </c>
    </row>
    <row r="163" spans="1:3" ht="14.25">
      <c r="A163" s="310" t="s">
        <v>15</v>
      </c>
      <c r="B163" s="310" t="s">
        <v>474</v>
      </c>
      <c r="C163" s="311" t="s">
        <v>695</v>
      </c>
    </row>
    <row r="164" spans="1:3" ht="14.25">
      <c r="A164" s="310" t="s">
        <v>15</v>
      </c>
      <c r="B164" s="310" t="s">
        <v>474</v>
      </c>
      <c r="C164" s="311" t="s">
        <v>446</v>
      </c>
    </row>
    <row r="165" spans="1:3" ht="14.25">
      <c r="A165" s="310" t="s">
        <v>15</v>
      </c>
      <c r="B165" s="310" t="s">
        <v>474</v>
      </c>
      <c r="C165" s="311" t="s">
        <v>446</v>
      </c>
    </row>
    <row r="166" spans="1:3" ht="14.25">
      <c r="A166" s="310" t="s">
        <v>15</v>
      </c>
      <c r="B166" s="310" t="s">
        <v>474</v>
      </c>
      <c r="C166" s="311" t="s">
        <v>446</v>
      </c>
    </row>
    <row r="167" spans="1:3" ht="14.25">
      <c r="A167" s="310" t="s">
        <v>15</v>
      </c>
      <c r="B167" s="310" t="s">
        <v>474</v>
      </c>
      <c r="C167" s="311" t="s">
        <v>446</v>
      </c>
    </row>
    <row r="168" spans="1:3" ht="14.25">
      <c r="A168" s="310" t="s">
        <v>15</v>
      </c>
      <c r="B168" s="310" t="s">
        <v>474</v>
      </c>
      <c r="C168" s="311" t="s">
        <v>630</v>
      </c>
    </row>
    <row r="169" spans="1:3" ht="14.25">
      <c r="A169" s="310" t="s">
        <v>15</v>
      </c>
      <c r="B169" s="310" t="s">
        <v>480</v>
      </c>
      <c r="C169" s="311" t="s">
        <v>619</v>
      </c>
    </row>
    <row r="170" spans="1:3" ht="14.25">
      <c r="A170" s="310" t="s">
        <v>15</v>
      </c>
      <c r="B170" s="310" t="s">
        <v>480</v>
      </c>
      <c r="C170" s="311" t="s">
        <v>611</v>
      </c>
    </row>
    <row r="171" spans="1:3" ht="14.25">
      <c r="A171" s="310" t="s">
        <v>15</v>
      </c>
      <c r="B171" s="310" t="s">
        <v>480</v>
      </c>
      <c r="C171" s="311" t="s">
        <v>477</v>
      </c>
    </row>
    <row r="172" spans="1:3" ht="14.25">
      <c r="A172" s="310" t="s">
        <v>15</v>
      </c>
      <c r="B172" s="310" t="s">
        <v>480</v>
      </c>
      <c r="C172" s="311" t="s">
        <v>446</v>
      </c>
    </row>
    <row r="173" spans="1:3" ht="14.25">
      <c r="A173" s="310" t="s">
        <v>15</v>
      </c>
      <c r="B173" s="310" t="s">
        <v>480</v>
      </c>
      <c r="C173" s="311" t="s">
        <v>632</v>
      </c>
    </row>
    <row r="174" spans="1:3" ht="14.25">
      <c r="A174" s="310" t="s">
        <v>15</v>
      </c>
      <c r="B174" s="310" t="s">
        <v>480</v>
      </c>
      <c r="C174" s="311" t="s">
        <v>632</v>
      </c>
    </row>
    <row r="175" spans="1:3" ht="14.25">
      <c r="A175" s="310" t="s">
        <v>15</v>
      </c>
      <c r="B175" s="310" t="s">
        <v>484</v>
      </c>
      <c r="C175" s="311" t="s">
        <v>454</v>
      </c>
    </row>
    <row r="176" spans="1:3" ht="14.25">
      <c r="A176" s="310" t="s">
        <v>15</v>
      </c>
      <c r="B176" s="310" t="s">
        <v>484</v>
      </c>
      <c r="C176" s="311" t="s">
        <v>439</v>
      </c>
    </row>
    <row r="177" spans="1:3" ht="14.25">
      <c r="A177" s="310" t="s">
        <v>15</v>
      </c>
      <c r="B177" s="310" t="s">
        <v>484</v>
      </c>
      <c r="C177" s="311" t="s">
        <v>481</v>
      </c>
    </row>
    <row r="178" spans="1:3" ht="14.25">
      <c r="A178" s="310" t="s">
        <v>15</v>
      </c>
      <c r="B178" s="310" t="s">
        <v>484</v>
      </c>
      <c r="C178" s="311" t="s">
        <v>481</v>
      </c>
    </row>
    <row r="179" spans="1:3" ht="14.25">
      <c r="A179" s="310" t="s">
        <v>15</v>
      </c>
      <c r="B179" s="310" t="s">
        <v>484</v>
      </c>
      <c r="C179" s="311" t="s">
        <v>481</v>
      </c>
    </row>
    <row r="180" spans="1:3" ht="14.25">
      <c r="A180" s="310" t="s">
        <v>15</v>
      </c>
      <c r="B180" s="310" t="s">
        <v>484</v>
      </c>
      <c r="C180" s="311" t="s">
        <v>481</v>
      </c>
    </row>
    <row r="181" spans="1:3" ht="14.25">
      <c r="A181" s="310" t="s">
        <v>15</v>
      </c>
      <c r="B181" s="310" t="s">
        <v>484</v>
      </c>
      <c r="C181" s="311" t="s">
        <v>518</v>
      </c>
    </row>
    <row r="182" spans="1:3" ht="14.25">
      <c r="A182" s="310" t="s">
        <v>15</v>
      </c>
      <c r="B182" s="310" t="s">
        <v>484</v>
      </c>
      <c r="C182" s="311" t="s">
        <v>478</v>
      </c>
    </row>
    <row r="183" spans="1:3" ht="14.25">
      <c r="A183" s="310" t="s">
        <v>15</v>
      </c>
      <c r="B183" s="310" t="s">
        <v>484</v>
      </c>
      <c r="C183" s="311" t="s">
        <v>446</v>
      </c>
    </row>
    <row r="184" spans="1:3" ht="14.25">
      <c r="A184" s="310" t="s">
        <v>15</v>
      </c>
      <c r="B184" s="310" t="s">
        <v>484</v>
      </c>
      <c r="C184" s="311" t="s">
        <v>446</v>
      </c>
    </row>
    <row r="185" spans="1:3" ht="14.25">
      <c r="A185" s="310" t="s">
        <v>16</v>
      </c>
      <c r="B185" s="310" t="s">
        <v>486</v>
      </c>
      <c r="C185" s="311" t="s">
        <v>581</v>
      </c>
    </row>
    <row r="186" spans="1:3" ht="14.25">
      <c r="A186" s="310" t="s">
        <v>487</v>
      </c>
      <c r="B186" s="310" t="s">
        <v>7</v>
      </c>
      <c r="C186" s="311" t="s">
        <v>581</v>
      </c>
    </row>
    <row r="187" spans="1:3" ht="14.25">
      <c r="A187" s="310" t="s">
        <v>487</v>
      </c>
      <c r="B187" s="310" t="s">
        <v>7</v>
      </c>
      <c r="C187" s="311" t="s">
        <v>488</v>
      </c>
    </row>
    <row r="188" spans="1:3" ht="14.25">
      <c r="A188" s="310" t="s">
        <v>487</v>
      </c>
      <c r="B188" s="310" t="s">
        <v>7</v>
      </c>
      <c r="C188" s="311" t="s">
        <v>595</v>
      </c>
    </row>
    <row r="189" spans="1:3" ht="14.25">
      <c r="A189" s="310" t="s">
        <v>487</v>
      </c>
      <c r="B189" s="310" t="s">
        <v>7</v>
      </c>
      <c r="C189" s="311" t="s">
        <v>490</v>
      </c>
    </row>
    <row r="190" spans="1:3" ht="14.25">
      <c r="A190" s="310" t="s">
        <v>487</v>
      </c>
      <c r="B190" s="310" t="s">
        <v>7</v>
      </c>
      <c r="C190" s="311" t="s">
        <v>490</v>
      </c>
    </row>
    <row r="191" spans="1:3" ht="14.25">
      <c r="A191" s="310" t="s">
        <v>487</v>
      </c>
      <c r="B191" s="310" t="s">
        <v>7</v>
      </c>
      <c r="C191" s="311" t="s">
        <v>490</v>
      </c>
    </row>
    <row r="192" spans="1:3" ht="14.25">
      <c r="A192" s="310" t="s">
        <v>487</v>
      </c>
      <c r="B192" s="310" t="s">
        <v>7</v>
      </c>
      <c r="C192" s="311" t="s">
        <v>490</v>
      </c>
    </row>
    <row r="193" spans="1:3" ht="14.25">
      <c r="A193" s="310" t="s">
        <v>487</v>
      </c>
      <c r="B193" s="310" t="s">
        <v>7</v>
      </c>
      <c r="C193" s="311" t="s">
        <v>490</v>
      </c>
    </row>
    <row r="194" spans="1:3" ht="14.25">
      <c r="A194" s="310" t="s">
        <v>487</v>
      </c>
      <c r="B194" s="310" t="s">
        <v>7</v>
      </c>
      <c r="C194" s="311" t="s">
        <v>490</v>
      </c>
    </row>
    <row r="195" spans="1:3" ht="14.25">
      <c r="A195" s="310" t="s">
        <v>487</v>
      </c>
      <c r="B195" s="310" t="s">
        <v>7</v>
      </c>
      <c r="C195" s="311" t="s">
        <v>490</v>
      </c>
    </row>
    <row r="196" spans="1:3" ht="14.25">
      <c r="A196" s="310" t="s">
        <v>487</v>
      </c>
      <c r="B196" s="310" t="s">
        <v>7</v>
      </c>
      <c r="C196" s="311" t="s">
        <v>490</v>
      </c>
    </row>
    <row r="197" spans="1:3" ht="14.25">
      <c r="A197" s="310" t="s">
        <v>487</v>
      </c>
      <c r="B197" s="310" t="s">
        <v>7</v>
      </c>
      <c r="C197" s="311" t="s">
        <v>490</v>
      </c>
    </row>
    <row r="198" spans="1:3" ht="14.25">
      <c r="A198" s="310" t="s">
        <v>487</v>
      </c>
      <c r="B198" s="310" t="s">
        <v>7</v>
      </c>
      <c r="C198" s="311" t="s">
        <v>490</v>
      </c>
    </row>
    <row r="199" spans="1:3" ht="14.25">
      <c r="A199" s="310" t="s">
        <v>487</v>
      </c>
      <c r="B199" s="310" t="s">
        <v>7</v>
      </c>
      <c r="C199" s="311" t="s">
        <v>490</v>
      </c>
    </row>
    <row r="200" spans="1:3" ht="14.25">
      <c r="A200" s="310" t="s">
        <v>487</v>
      </c>
      <c r="B200" s="310" t="s">
        <v>7</v>
      </c>
      <c r="C200" s="311" t="s">
        <v>490</v>
      </c>
    </row>
    <row r="201" spans="1:3" ht="14.25">
      <c r="A201" s="310" t="s">
        <v>487</v>
      </c>
      <c r="B201" s="310" t="s">
        <v>7</v>
      </c>
      <c r="C201" s="311" t="s">
        <v>490</v>
      </c>
    </row>
    <row r="202" spans="1:3" ht="14.25">
      <c r="A202" s="310" t="s">
        <v>487</v>
      </c>
      <c r="B202" s="310" t="s">
        <v>7</v>
      </c>
      <c r="C202" s="311" t="s">
        <v>490</v>
      </c>
    </row>
    <row r="203" spans="1:3" ht="14.25">
      <c r="A203" s="310" t="s">
        <v>487</v>
      </c>
      <c r="B203" s="310" t="s">
        <v>7</v>
      </c>
      <c r="C203" s="311" t="s">
        <v>490</v>
      </c>
    </row>
    <row r="204" spans="1:3" ht="14.25">
      <c r="A204" s="310" t="s">
        <v>487</v>
      </c>
      <c r="B204" s="310" t="s">
        <v>7</v>
      </c>
      <c r="C204" s="311" t="s">
        <v>490</v>
      </c>
    </row>
    <row r="205" spans="1:3" ht="14.25">
      <c r="A205" s="310" t="s">
        <v>487</v>
      </c>
      <c r="B205" s="310" t="s">
        <v>7</v>
      </c>
      <c r="C205" s="311" t="s">
        <v>524</v>
      </c>
    </row>
    <row r="206" spans="1:3" ht="14.25">
      <c r="A206" s="310" t="s">
        <v>487</v>
      </c>
      <c r="B206" s="310" t="s">
        <v>7</v>
      </c>
      <c r="C206" s="311" t="s">
        <v>450</v>
      </c>
    </row>
    <row r="207" spans="1:3" ht="14.25">
      <c r="A207" s="310" t="s">
        <v>487</v>
      </c>
      <c r="B207" s="310" t="s">
        <v>7</v>
      </c>
      <c r="C207" s="311" t="s">
        <v>450</v>
      </c>
    </row>
    <row r="208" spans="1:3" ht="14.25">
      <c r="A208" s="310" t="s">
        <v>487</v>
      </c>
      <c r="B208" s="310" t="s">
        <v>7</v>
      </c>
      <c r="C208" s="311" t="s">
        <v>601</v>
      </c>
    </row>
    <row r="209" spans="1:3" ht="14.25">
      <c r="A209" s="310" t="s">
        <v>487</v>
      </c>
      <c r="B209" s="310" t="s">
        <v>493</v>
      </c>
      <c r="C209" s="311" t="s">
        <v>696</v>
      </c>
    </row>
    <row r="210" spans="1:3" ht="14.25">
      <c r="A210" s="310" t="s">
        <v>487</v>
      </c>
      <c r="B210" s="310" t="s">
        <v>493</v>
      </c>
      <c r="C210" s="311" t="s">
        <v>697</v>
      </c>
    </row>
    <row r="211" spans="1:3" ht="14.25">
      <c r="A211" s="310" t="s">
        <v>487</v>
      </c>
      <c r="B211" s="310" t="s">
        <v>493</v>
      </c>
      <c r="C211" s="311" t="s">
        <v>494</v>
      </c>
    </row>
    <row r="212" spans="1:3" ht="14.25">
      <c r="A212" s="310" t="s">
        <v>487</v>
      </c>
      <c r="B212" s="310" t="s">
        <v>493</v>
      </c>
      <c r="C212" s="311" t="s">
        <v>494</v>
      </c>
    </row>
    <row r="213" spans="1:3" ht="14.25">
      <c r="A213" s="310" t="s">
        <v>487</v>
      </c>
      <c r="B213" s="310" t="s">
        <v>493</v>
      </c>
      <c r="C213" s="311" t="s">
        <v>494</v>
      </c>
    </row>
    <row r="214" spans="1:3" ht="14.25">
      <c r="A214" s="310" t="s">
        <v>487</v>
      </c>
      <c r="B214" s="310" t="s">
        <v>493</v>
      </c>
      <c r="C214" s="311" t="s">
        <v>495</v>
      </c>
    </row>
    <row r="215" spans="1:3" ht="14.25">
      <c r="A215" s="310" t="s">
        <v>487</v>
      </c>
      <c r="B215" s="310" t="s">
        <v>493</v>
      </c>
      <c r="C215" s="311" t="s">
        <v>495</v>
      </c>
    </row>
    <row r="216" spans="1:3" ht="14.25">
      <c r="A216" s="310" t="s">
        <v>487</v>
      </c>
      <c r="B216" s="310" t="s">
        <v>493</v>
      </c>
      <c r="C216" s="311" t="s">
        <v>490</v>
      </c>
    </row>
    <row r="217" spans="1:3" ht="14.25">
      <c r="A217" s="310" t="s">
        <v>487</v>
      </c>
      <c r="B217" s="310" t="s">
        <v>493</v>
      </c>
      <c r="C217" s="311" t="s">
        <v>490</v>
      </c>
    </row>
    <row r="218" spans="1:3" ht="14.25">
      <c r="A218" s="310" t="s">
        <v>487</v>
      </c>
      <c r="B218" s="310" t="s">
        <v>493</v>
      </c>
      <c r="C218" s="311" t="s">
        <v>490</v>
      </c>
    </row>
    <row r="219" spans="1:3" ht="14.25">
      <c r="A219" s="310" t="s">
        <v>487</v>
      </c>
      <c r="B219" s="310" t="s">
        <v>493</v>
      </c>
      <c r="C219" s="311" t="s">
        <v>490</v>
      </c>
    </row>
    <row r="220" spans="1:3" ht="14.25">
      <c r="A220" s="310" t="s">
        <v>487</v>
      </c>
      <c r="B220" s="310" t="s">
        <v>493</v>
      </c>
      <c r="C220" s="311" t="s">
        <v>490</v>
      </c>
    </row>
    <row r="221" spans="1:3" ht="14.25">
      <c r="A221" s="310" t="s">
        <v>487</v>
      </c>
      <c r="B221" s="310" t="s">
        <v>493</v>
      </c>
      <c r="C221" s="311" t="s">
        <v>490</v>
      </c>
    </row>
    <row r="222" spans="1:3" ht="14.25">
      <c r="A222" s="310" t="s">
        <v>487</v>
      </c>
      <c r="B222" s="310" t="s">
        <v>493</v>
      </c>
      <c r="C222" s="311" t="s">
        <v>586</v>
      </c>
    </row>
    <row r="223" spans="1:3" ht="14.25">
      <c r="A223" s="310" t="s">
        <v>487</v>
      </c>
      <c r="B223" s="310" t="s">
        <v>493</v>
      </c>
      <c r="C223" s="311" t="s">
        <v>586</v>
      </c>
    </row>
    <row r="224" spans="1:3" ht="14.25">
      <c r="A224" s="310" t="s">
        <v>487</v>
      </c>
      <c r="B224" s="310" t="s">
        <v>493</v>
      </c>
      <c r="C224" s="311" t="s">
        <v>586</v>
      </c>
    </row>
    <row r="225" spans="1:3" ht="14.25">
      <c r="A225" s="310" t="s">
        <v>487</v>
      </c>
      <c r="B225" s="310" t="s">
        <v>493</v>
      </c>
      <c r="C225" s="311" t="s">
        <v>586</v>
      </c>
    </row>
    <row r="226" spans="1:3" ht="14.25">
      <c r="A226" s="310" t="s">
        <v>487</v>
      </c>
      <c r="B226" s="310" t="s">
        <v>493</v>
      </c>
      <c r="C226" s="311" t="s">
        <v>586</v>
      </c>
    </row>
    <row r="227" spans="1:3" ht="14.25">
      <c r="A227" s="310" t="s">
        <v>487</v>
      </c>
      <c r="B227" s="310" t="s">
        <v>493</v>
      </c>
      <c r="C227" s="311" t="s">
        <v>497</v>
      </c>
    </row>
    <row r="228" spans="1:3" ht="14.25">
      <c r="A228" s="310" t="s">
        <v>487</v>
      </c>
      <c r="B228" s="310" t="s">
        <v>493</v>
      </c>
      <c r="C228" s="311" t="s">
        <v>644</v>
      </c>
    </row>
    <row r="229" spans="1:3" ht="14.25">
      <c r="A229" s="310" t="s">
        <v>487</v>
      </c>
      <c r="B229" s="310" t="s">
        <v>493</v>
      </c>
      <c r="C229" s="311" t="s">
        <v>644</v>
      </c>
    </row>
    <row r="230" spans="1:3" ht="14.25">
      <c r="A230" s="310" t="s">
        <v>487</v>
      </c>
      <c r="B230" s="310" t="s">
        <v>493</v>
      </c>
      <c r="C230" s="311" t="s">
        <v>644</v>
      </c>
    </row>
    <row r="231" spans="1:3" ht="14.25">
      <c r="A231" s="310" t="s">
        <v>487</v>
      </c>
      <c r="B231" s="310" t="s">
        <v>498</v>
      </c>
      <c r="C231" s="311" t="s">
        <v>569</v>
      </c>
    </row>
    <row r="232" spans="1:3" ht="14.25">
      <c r="A232" s="310" t="s">
        <v>487</v>
      </c>
      <c r="B232" s="310" t="s">
        <v>498</v>
      </c>
      <c r="C232" s="311" t="s">
        <v>499</v>
      </c>
    </row>
    <row r="233" spans="1:3" ht="14.25">
      <c r="A233" s="310" t="s">
        <v>487</v>
      </c>
      <c r="B233" s="310" t="s">
        <v>498</v>
      </c>
      <c r="C233" s="311" t="s">
        <v>545</v>
      </c>
    </row>
    <row r="234" spans="1:3" ht="14.25">
      <c r="A234" s="310" t="s">
        <v>487</v>
      </c>
      <c r="B234" s="310" t="s">
        <v>498</v>
      </c>
      <c r="C234" s="311" t="s">
        <v>477</v>
      </c>
    </row>
    <row r="235" spans="1:3" ht="14.25">
      <c r="A235" s="310" t="s">
        <v>487</v>
      </c>
      <c r="B235" s="310" t="s">
        <v>575</v>
      </c>
      <c r="C235" s="311" t="s">
        <v>698</v>
      </c>
    </row>
    <row r="236" spans="1:3" ht="14.25">
      <c r="A236" s="310" t="s">
        <v>487</v>
      </c>
      <c r="B236" s="310" t="s">
        <v>575</v>
      </c>
      <c r="C236" s="311" t="s">
        <v>664</v>
      </c>
    </row>
    <row r="237" spans="1:3" ht="14.25">
      <c r="A237" s="310" t="s">
        <v>487</v>
      </c>
      <c r="B237" s="310" t="s">
        <v>578</v>
      </c>
      <c r="C237" s="311" t="s">
        <v>475</v>
      </c>
    </row>
    <row r="238" spans="1:3" ht="14.25">
      <c r="A238" s="310" t="s">
        <v>500</v>
      </c>
      <c r="B238" s="310" t="s">
        <v>502</v>
      </c>
      <c r="C238" s="311" t="s">
        <v>475</v>
      </c>
    </row>
    <row r="239" spans="1:3" ht="14.25">
      <c r="A239" s="310" t="s">
        <v>500</v>
      </c>
      <c r="B239" s="310" t="s">
        <v>502</v>
      </c>
      <c r="C239" s="311" t="s">
        <v>553</v>
      </c>
    </row>
    <row r="240" spans="1:3" ht="14.25">
      <c r="A240" s="310" t="s">
        <v>500</v>
      </c>
      <c r="B240" s="310" t="s">
        <v>502</v>
      </c>
      <c r="C240" s="311" t="s">
        <v>699</v>
      </c>
    </row>
    <row r="241" spans="1:3" ht="14.25">
      <c r="A241" s="310" t="s">
        <v>500</v>
      </c>
      <c r="B241" s="310" t="s">
        <v>502</v>
      </c>
      <c r="C241" s="311" t="s">
        <v>446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5" fitToWidth="1" horizontalDpi="600" verticalDpi="600" orientation="portrait" paperSize="9" scale="82" r:id="rId1"/>
  <headerFooter alignWithMargins="0">
    <oddHeader>&amp;C&amp;"Arial,Fett"&amp;12&amp;EZuordnung von Hilfen zu den Trägern - RSD D - Oktober 2012</oddHeader>
    <oddFooter>&amp;C&amp;P&amp;R&amp;F&amp;A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A1" sqref="A1"/>
    </sheetView>
  </sheetViews>
  <sheetFormatPr defaultColWidth="11.421875" defaultRowHeight="12.75"/>
  <cols>
    <col min="1" max="1" width="12.57421875" style="0" bestFit="1" customWidth="1"/>
    <col min="3" max="3" width="40.57421875" style="0" bestFit="1" customWidth="1"/>
    <col min="4" max="4" width="12.421875" style="0" customWidth="1"/>
    <col min="5" max="5" width="12.7109375" style="0" bestFit="1" customWidth="1"/>
    <col min="6" max="6" width="1.421875" style="0" customWidth="1"/>
    <col min="8" max="8" width="0.71875" style="0" customWidth="1"/>
    <col min="10" max="10" width="0.85546875" style="0" customWidth="1"/>
    <col min="12" max="12" width="1.1484375" style="0" customWidth="1"/>
    <col min="14" max="14" width="0.85546875" style="0" customWidth="1"/>
    <col min="16" max="16" width="13.7109375" style="0" bestFit="1" customWidth="1"/>
  </cols>
  <sheetData>
    <row r="1" spans="2:16" ht="12.75">
      <c r="B1" s="202" t="s">
        <v>65</v>
      </c>
      <c r="D1" s="4" t="s">
        <v>257</v>
      </c>
      <c r="E1" s="4" t="s">
        <v>258</v>
      </c>
      <c r="G1" s="203" t="s">
        <v>259</v>
      </c>
      <c r="I1" s="203" t="s">
        <v>259</v>
      </c>
      <c r="K1" s="203" t="s">
        <v>259</v>
      </c>
      <c r="M1" s="203" t="s">
        <v>259</v>
      </c>
      <c r="N1" s="8"/>
      <c r="O1" s="203" t="s">
        <v>259</v>
      </c>
      <c r="P1" s="204" t="s">
        <v>260</v>
      </c>
    </row>
    <row r="2" spans="1:16" ht="12.75">
      <c r="A2" s="4" t="s">
        <v>261</v>
      </c>
      <c r="B2" s="202" t="s">
        <v>81</v>
      </c>
      <c r="C2" s="4" t="s">
        <v>262</v>
      </c>
      <c r="D2" s="4" t="s">
        <v>263</v>
      </c>
      <c r="E2" s="4" t="s">
        <v>263</v>
      </c>
      <c r="G2" s="203" t="s">
        <v>264</v>
      </c>
      <c r="I2" s="203" t="s">
        <v>264</v>
      </c>
      <c r="K2" s="203" t="s">
        <v>264</v>
      </c>
      <c r="M2" s="203" t="s">
        <v>264</v>
      </c>
      <c r="O2" s="203" t="s">
        <v>264</v>
      </c>
      <c r="P2" s="204" t="s">
        <v>265</v>
      </c>
    </row>
    <row r="3" spans="2:16" ht="12.75">
      <c r="B3" s="202" t="s">
        <v>82</v>
      </c>
      <c r="D3" s="205"/>
      <c r="E3" s="205"/>
      <c r="G3" s="16" t="s">
        <v>1</v>
      </c>
      <c r="I3" s="16" t="s">
        <v>2</v>
      </c>
      <c r="J3" s="16"/>
      <c r="K3" s="16" t="s">
        <v>3</v>
      </c>
      <c r="L3" s="16"/>
      <c r="M3" s="16" t="s">
        <v>4</v>
      </c>
      <c r="N3" s="16"/>
      <c r="O3" s="16" t="s">
        <v>5</v>
      </c>
      <c r="P3" s="204" t="s">
        <v>266</v>
      </c>
    </row>
    <row r="4" spans="1:16" ht="12.75">
      <c r="A4" s="16" t="s">
        <v>237</v>
      </c>
      <c r="B4" s="33">
        <v>13</v>
      </c>
      <c r="C4" t="s">
        <v>390</v>
      </c>
      <c r="D4" s="7">
        <f>SUM(Finanzen!B85)</f>
        <v>158993.98</v>
      </c>
      <c r="E4" s="7">
        <f>SUM(Finanzen!D85)</f>
        <v>248000</v>
      </c>
      <c r="G4" s="7">
        <f>SUM(Finanzen!I4+Finanzen!I5+Finanzen!I6+Finanzen!I7)</f>
        <v>0</v>
      </c>
      <c r="I4" s="7">
        <f>SUM(Finanzen!K4+Finanzen!K5+Finanzen!K6+Finanzen!K7)</f>
        <v>33054.35</v>
      </c>
      <c r="K4" s="7">
        <f>SUM(Finanzen!M4+Finanzen!M5+Finanzen!M6+Finanzen!M7)</f>
        <v>75466.16</v>
      </c>
      <c r="M4" s="7">
        <f>SUM(Finanzen!O4+Finanzen!O5+Finanzen!O6+Finanzen!O7)</f>
        <v>50473.47</v>
      </c>
      <c r="O4" s="7">
        <f>SUM(Finanzen!Q4+Finanzen!Q5+Finanzen!Q6+Finanzen!Q7)</f>
        <v>0</v>
      </c>
      <c r="P4" s="206">
        <f>SUM(Finanzen!C85)</f>
        <v>190792.776</v>
      </c>
    </row>
    <row r="5" spans="1:16" ht="12.75">
      <c r="A5" s="16" t="s">
        <v>52</v>
      </c>
      <c r="B5" s="298" t="s">
        <v>410</v>
      </c>
      <c r="C5" t="s">
        <v>391</v>
      </c>
      <c r="D5" s="7">
        <f>SUM(Finanzen!B86)</f>
        <v>109743.51000000001</v>
      </c>
      <c r="E5" s="7">
        <f>SUM(Finanzen!D86)</f>
        <v>116000</v>
      </c>
      <c r="G5" s="7">
        <f>SUM(Finanzen!I8)</f>
        <v>5423.22</v>
      </c>
      <c r="I5" s="7">
        <f>SUM(Finanzen!K8)</f>
        <v>24056.190000000002</v>
      </c>
      <c r="K5" s="7">
        <f>SUM(Finanzen!M8)</f>
        <v>33450.23</v>
      </c>
      <c r="M5" s="7">
        <f>SUM(Finanzen!O8)</f>
        <v>12093.62</v>
      </c>
      <c r="O5" s="7">
        <f>SUM(Finanzen!Q8)</f>
        <v>34720.25</v>
      </c>
      <c r="P5" s="206">
        <f>SUM(Finanzen!C86)</f>
        <v>131692.212</v>
      </c>
    </row>
    <row r="6" spans="1:16" ht="12.75">
      <c r="A6" s="16" t="s">
        <v>53</v>
      </c>
      <c r="B6" s="33">
        <v>19</v>
      </c>
      <c r="C6" t="s">
        <v>392</v>
      </c>
      <c r="D6" s="7">
        <f>SUM(Finanzen!B87)</f>
        <v>950431.51</v>
      </c>
      <c r="E6" s="7">
        <f>SUM(Finanzen!D87)</f>
        <v>1030000</v>
      </c>
      <c r="G6" s="7">
        <f>SUM(Finanzen!I9+Finanzen!I10+Finanzen!I12)</f>
        <v>0</v>
      </c>
      <c r="I6" s="7">
        <f>SUM(Finanzen!K9+Finanzen!K10+Finanzen!K12)</f>
        <v>211183.63</v>
      </c>
      <c r="K6" s="7">
        <f>SUM(Finanzen!M9+Finanzen!M10+Finanzen!M12)</f>
        <v>401417.18</v>
      </c>
      <c r="M6" s="7">
        <f>SUM(Finanzen!O9+Finanzen!O10+Finanzen!O12)</f>
        <v>193758.89</v>
      </c>
      <c r="O6" s="7">
        <f>SUM(Finanzen!Q9+Finanzen!Q10+Finanzen!Q12)</f>
        <v>144071.81</v>
      </c>
      <c r="P6" s="206">
        <f>SUM(Finanzen!C87)</f>
        <v>1140517.812</v>
      </c>
    </row>
    <row r="7" spans="1:16" ht="12.75">
      <c r="A7" s="16" t="s">
        <v>236</v>
      </c>
      <c r="B7" s="33">
        <v>20</v>
      </c>
      <c r="C7" t="s">
        <v>393</v>
      </c>
      <c r="D7" s="7">
        <f>SUM(Finanzen!B88)</f>
        <v>184591.02000000002</v>
      </c>
      <c r="E7" s="7">
        <f>SUM(Finanzen!D88)</f>
        <v>195000</v>
      </c>
      <c r="G7" s="7">
        <f>SUM(Finanzen!I11)</f>
        <v>10757.29</v>
      </c>
      <c r="I7" s="7">
        <f>SUM(Finanzen!K11)</f>
        <v>47591.26</v>
      </c>
      <c r="K7" s="7">
        <f>SUM(Finanzen!M11)</f>
        <v>4467.6</v>
      </c>
      <c r="M7" s="7">
        <f>SUM(Finanzen!O11)</f>
        <v>48442.4</v>
      </c>
      <c r="O7" s="7">
        <f>SUM(Finanzen!Q11)</f>
        <v>73332.47</v>
      </c>
      <c r="P7" s="206">
        <f>SUM(Finanzen!C88)</f>
        <v>221509.22400000005</v>
      </c>
    </row>
    <row r="8" spans="1:16" ht="12.75">
      <c r="A8" s="16" t="s">
        <v>59</v>
      </c>
      <c r="B8" s="33">
        <v>33</v>
      </c>
      <c r="C8" t="s">
        <v>394</v>
      </c>
      <c r="D8" s="7">
        <f>SUM(Finanzen!B89)</f>
        <v>1965506.02</v>
      </c>
      <c r="E8" s="7">
        <f>SUM(Finanzen!D89)</f>
        <v>2309000</v>
      </c>
      <c r="G8" s="7">
        <f>SUM(Finanzen!I30+Finanzen!I31+Finanzen!I32+Finanzen!I33+Finanzen!I34+Finanzen!I35+Finanzen!I36+Finanzen!I37+Finanzen!I38+Finanzen!I39+Finanzen!I40+Finanzen!I41+Finanzen!I42+Finanzen!I43)</f>
        <v>562062.2999999999</v>
      </c>
      <c r="I8" s="7">
        <f>SUM(Finanzen!K30+Finanzen!K31+Finanzen!K32+Finanzen!K33+Finanzen!K34+Finanzen!K35+Finanzen!K36+Finanzen!K37+Finanzen!K38+Finanzen!K39+Finanzen!K40+Finanzen!K41+Finanzen!K42+Finanzen!K43)</f>
        <v>462023.37</v>
      </c>
      <c r="K8" s="7">
        <f>SUM(Finanzen!M30+Finanzen!M31+Finanzen!M32+Finanzen!M33+Finanzen!M34+Finanzen!M35+Finanzen!M36+Finanzen!M37+Finanzen!M38+Finanzen!M39+Finanzen!M40+Finanzen!M41+Finanzen!M42+Finanzen!M43)</f>
        <v>436046.12999999995</v>
      </c>
      <c r="M8" s="7">
        <f>SUM(Finanzen!O30+Finanzen!O31+Finanzen!O32+Finanzen!O33+Finanzen!O34+Finanzen!O35+Finanzen!O36+Finanzen!O37+Finanzen!O38+Finanzen!O39+Finanzen!O40+Finanzen!O41+Finanzen!O42+Finanzen!O43)</f>
        <v>299824.13</v>
      </c>
      <c r="O8" s="7">
        <f>SUM(Finanzen!Q30+Finanzen!Q31+Finanzen!Q32+Finanzen!Q33+Finanzen!Q34+Finanzen!Q35+Finanzen!Q36+Finanzen!Q37+Finanzen!Q38+Finanzen!Q39+Finanzen!Q40+Finanzen!Q41+Finanzen!Q42+Finanzen!Q43)</f>
        <v>205550.09</v>
      </c>
      <c r="P8" s="206">
        <f>SUM(Finanzen!C89)</f>
        <v>2358607.2240000004</v>
      </c>
    </row>
    <row r="9" spans="1:16" ht="12.75">
      <c r="A9" s="16" t="s">
        <v>61</v>
      </c>
      <c r="B9" s="33">
        <v>42</v>
      </c>
      <c r="C9" t="s">
        <v>395</v>
      </c>
      <c r="D9" s="7">
        <f>SUM(Finanzen!B90)</f>
        <v>243822.06000000003</v>
      </c>
      <c r="E9" s="7">
        <f>SUM(Finanzen!D90)</f>
        <v>266000</v>
      </c>
      <c r="G9" s="7">
        <f>SUM(Finanzen!I73+Finanzen!I74+Finanzen!I75+Finanzen!I76+Finanzen!I77)</f>
        <v>2670.56</v>
      </c>
      <c r="I9" s="7">
        <f>SUM(Finanzen!K73+Finanzen!K74+Finanzen!K75+Finanzen!K76+Finanzen!K77)</f>
        <v>17344.010000000002</v>
      </c>
      <c r="K9" s="7">
        <f>SUM(Finanzen!M73+Finanzen!M74+Finanzen!M75+Finanzen!M76+Finanzen!M77)</f>
        <v>183129.96000000002</v>
      </c>
      <c r="M9" s="7">
        <f>SUM(Finanzen!O73+Finanzen!O74+Finanzen!O75+Finanzen!O76+Finanzen!O77)</f>
        <v>18548.48</v>
      </c>
      <c r="O9" s="7">
        <f>SUM(Finanzen!Q73+Finanzen!Q74+Finanzen!Q75+Finanzen!Q76+Finanzen!Q77)</f>
        <v>22129.05</v>
      </c>
      <c r="P9" s="206">
        <f>SUM(Finanzen!C90)</f>
        <v>292586.472</v>
      </c>
    </row>
    <row r="10" spans="1:16" ht="12.75">
      <c r="A10" s="16" t="s">
        <v>57</v>
      </c>
      <c r="B10" s="33">
        <v>31</v>
      </c>
      <c r="C10" t="s">
        <v>396</v>
      </c>
      <c r="D10" s="7">
        <f>SUM(Finanzen!B91)</f>
        <v>1816647.55</v>
      </c>
      <c r="E10" s="7">
        <f>SUM(Finanzen!D91)</f>
        <v>2090000</v>
      </c>
      <c r="G10" s="7">
        <f>SUM(Finanzen!I23)</f>
        <v>176638.06</v>
      </c>
      <c r="I10" s="7">
        <f>SUM(Finanzen!K23)</f>
        <v>688788.5</v>
      </c>
      <c r="K10" s="7">
        <f>SUM(Finanzen!M23)</f>
        <v>309817.74</v>
      </c>
      <c r="M10" s="7">
        <f>SUM(Finanzen!O23)</f>
        <v>413134.03</v>
      </c>
      <c r="O10" s="7">
        <f>SUM(Finanzen!Q23)</f>
        <v>228269.22</v>
      </c>
      <c r="P10" s="206">
        <f>SUM(Finanzen!C91)</f>
        <v>2179977.06</v>
      </c>
    </row>
    <row r="11" spans="1:16" ht="12.75">
      <c r="A11" s="16" t="s">
        <v>238</v>
      </c>
      <c r="B11" s="33" t="s">
        <v>400</v>
      </c>
      <c r="C11" t="s">
        <v>397</v>
      </c>
      <c r="D11" s="7">
        <f>SUM(Finanzen!B92)</f>
        <v>793589.41</v>
      </c>
      <c r="E11" s="7">
        <f>SUM(Finanzen!D92)</f>
        <v>1133000</v>
      </c>
      <c r="G11" s="7">
        <f>SUM(Finanzen!I58+Finanzen!I59+Finanzen!I60+Finanzen!I61+Finanzen!I62+Finanzen!I64+Finanzen!I65+Finanzen!I66+Finanzen!I67)</f>
        <v>44648.42</v>
      </c>
      <c r="I11" s="7">
        <f>SUM(Finanzen!K58+Finanzen!K59+Finanzen!K60+Finanzen!K61+Finanzen!K62+Finanzen!K64+Finanzen!K65+Finanzen!K66+Finanzen!K67)</f>
        <v>127529.75</v>
      </c>
      <c r="K11" s="7">
        <f>SUM(Finanzen!M58+Finanzen!M59+Finanzen!M60+Finanzen!M61+Finanzen!M62+Finanzen!M64+Finanzen!M65+Finanzen!M66+Finanzen!M67)</f>
        <v>78190.18</v>
      </c>
      <c r="M11" s="7">
        <f>SUM(Finanzen!O58+Finanzen!O59+Finanzen!O60+Finanzen!O61+Finanzen!O62+Finanzen!O64+Finanzen!O65+Finanzen!O66+Finanzen!O67)</f>
        <v>304621.06000000006</v>
      </c>
      <c r="O11" s="7">
        <f>SUM(Finanzen!Q58+Finanzen!Q59+Finanzen!Q60+Finanzen!Q61+Finanzen!Q62+Finanzen!Q64+Finanzen!Q65+Finanzen!Q66+Finanzen!Q67)</f>
        <v>238600.00000000003</v>
      </c>
      <c r="P11" s="206">
        <f>SUM(Finanzen!C92)</f>
        <v>952307.2920000001</v>
      </c>
    </row>
    <row r="12" spans="1:16" ht="12.75">
      <c r="A12" s="16" t="s">
        <v>58</v>
      </c>
      <c r="B12" s="33">
        <v>32</v>
      </c>
      <c r="C12" t="s">
        <v>398</v>
      </c>
      <c r="D12" s="7">
        <f>SUM(Finanzen!B93)</f>
        <v>1042742.88</v>
      </c>
      <c r="E12" s="7">
        <f>SUM(Finanzen!D93)</f>
        <v>1218000</v>
      </c>
      <c r="G12" s="7">
        <f>SUM(Finanzen!I25+Finanzen!I26+Finanzen!I27+Finanzen!I28)</f>
        <v>27968.730000000003</v>
      </c>
      <c r="I12" s="7">
        <f>SUM(Finanzen!K25+Finanzen!K26+Finanzen!K27+Finanzen!K28)</f>
        <v>150944.34</v>
      </c>
      <c r="K12" s="7">
        <f>SUM(Finanzen!M25+Finanzen!M26+Finanzen!M27+Finanzen!M28)</f>
        <v>309513.43</v>
      </c>
      <c r="M12" s="7">
        <f>SUM(Finanzen!O25+Finanzen!O26+Finanzen!O27+Finanzen!O28)</f>
        <v>212606.47</v>
      </c>
      <c r="O12" s="7">
        <f>SUM(Finanzen!Q25+Finanzen!Q26+Finanzen!Q27+Finanzen!Q28)</f>
        <v>341709.91</v>
      </c>
      <c r="P12" s="206">
        <f>SUM(Finanzen!C93)</f>
        <v>1251291.456</v>
      </c>
    </row>
    <row r="13" spans="1:16" ht="12.75">
      <c r="A13" s="16" t="s">
        <v>54</v>
      </c>
      <c r="B13" s="33">
        <v>27</v>
      </c>
      <c r="C13" t="s">
        <v>399</v>
      </c>
      <c r="D13" s="7">
        <f>SUM(Finanzen!B94)</f>
        <v>505559.31000000006</v>
      </c>
      <c r="E13" s="7">
        <f>SUM(Finanzen!D94)</f>
        <v>560000</v>
      </c>
      <c r="G13" s="7">
        <f>SUM(Finanzen!I18+Finanzen!I19)</f>
        <v>19889.08</v>
      </c>
      <c r="I13" s="7">
        <f>SUM(Finanzen!K18+Finanzen!K19)</f>
        <v>100389.82999999999</v>
      </c>
      <c r="K13" s="7">
        <f>SUM(Finanzen!M18+Finanzen!M19)</f>
        <v>160619.8</v>
      </c>
      <c r="M13" s="7">
        <f>SUM(Finanzen!O18+Finanzen!O19)</f>
        <v>136760.47</v>
      </c>
      <c r="O13" s="7">
        <f>SUM(Finanzen!Q18+Finanzen!Q19)</f>
        <v>87900.13</v>
      </c>
      <c r="P13" s="206">
        <f>SUM(Finanzen!C94)</f>
        <v>606671.172</v>
      </c>
    </row>
    <row r="14" spans="1:16" ht="12.75">
      <c r="A14" s="16" t="s">
        <v>118</v>
      </c>
      <c r="B14" s="33">
        <v>28</v>
      </c>
      <c r="C14" s="207" t="s">
        <v>401</v>
      </c>
      <c r="D14" s="7">
        <f>SUM(Finanzen!B95)</f>
        <v>165936.15000000002</v>
      </c>
      <c r="E14" s="7">
        <f>SUM(Finanzen!D95)</f>
        <v>201000</v>
      </c>
      <c r="G14" s="7">
        <f>SUM(Finanzen!I20)</f>
        <v>0</v>
      </c>
      <c r="I14" s="7">
        <f>SUM(Finanzen!K20)</f>
        <v>0</v>
      </c>
      <c r="K14" s="7">
        <f>SUM(Finanzen!M20)</f>
        <v>0</v>
      </c>
      <c r="M14" s="7">
        <f>SUM(Finanzen!O20)</f>
        <v>0</v>
      </c>
      <c r="O14" s="7">
        <f>SUM(Finanzen!Q20)</f>
        <v>0</v>
      </c>
      <c r="P14" s="206">
        <f>SUM(Finanzen!C95)</f>
        <v>199123.38</v>
      </c>
    </row>
    <row r="15" spans="1:16" ht="12.75">
      <c r="A15" s="16" t="s">
        <v>171</v>
      </c>
      <c r="B15" s="33">
        <v>264</v>
      </c>
      <c r="C15" t="s">
        <v>402</v>
      </c>
      <c r="D15" s="7">
        <f>SUM(Finanzen!B96)</f>
        <v>31544.91</v>
      </c>
      <c r="E15" s="7">
        <f>SUM(Finanzen!D96)</f>
        <v>68900</v>
      </c>
      <c r="G15" s="7">
        <f>SUM(Finanzen!I79)</f>
        <v>0</v>
      </c>
      <c r="I15" s="7">
        <f>SUM(Finanzen!K79)</f>
        <v>0</v>
      </c>
      <c r="K15" s="7">
        <f>SUM(Finanzen!M79)</f>
        <v>31544.91</v>
      </c>
      <c r="M15" s="7">
        <f>SUM(Finanzen!O79)</f>
        <v>0</v>
      </c>
      <c r="O15" s="7">
        <f>SUM(Finanzen!Q79)</f>
        <v>0</v>
      </c>
      <c r="P15" s="206">
        <f>SUM(Finanzen!C96)</f>
        <v>37853.892</v>
      </c>
    </row>
    <row r="16" spans="1:16" ht="12.75">
      <c r="A16" s="16" t="s">
        <v>60</v>
      </c>
      <c r="B16" s="33">
        <v>35</v>
      </c>
      <c r="C16" t="s">
        <v>403</v>
      </c>
      <c r="D16" s="7">
        <f>SUM(Finanzen!B97)</f>
        <v>52931.270000000004</v>
      </c>
      <c r="E16" s="7">
        <f>SUM(Finanzen!D97)</f>
        <v>75000</v>
      </c>
      <c r="G16" s="7">
        <f>SUM(Finanzen!I54)</f>
        <v>0</v>
      </c>
      <c r="I16" s="7">
        <f>SUM(Finanzen!K54)</f>
        <v>13725.47</v>
      </c>
      <c r="K16" s="7">
        <f>SUM(Finanzen!M54)</f>
        <v>24974.010000000002</v>
      </c>
      <c r="M16" s="7">
        <f>SUM(Finanzen!O54)</f>
        <v>0</v>
      </c>
      <c r="O16" s="7">
        <f>SUM(Finanzen!Q54)</f>
        <v>14231.789999999999</v>
      </c>
      <c r="P16" s="206">
        <f>SUM(Finanzen!C97)</f>
        <v>63517.524000000005</v>
      </c>
    </row>
    <row r="17" spans="1:16" ht="12.75">
      <c r="A17" s="16" t="s">
        <v>55</v>
      </c>
      <c r="B17" s="33">
        <v>29</v>
      </c>
      <c r="C17" t="s">
        <v>404</v>
      </c>
      <c r="D17" s="7">
        <f>SUM(Finanzen!B98)</f>
        <v>143398.63999999998</v>
      </c>
      <c r="E17" s="7">
        <f>SUM(Finanzen!D98)</f>
        <v>215000</v>
      </c>
      <c r="G17" s="7">
        <f>SUM(Finanzen!I21)</f>
        <v>15547.789999999999</v>
      </c>
      <c r="I17" s="7">
        <f>SUM(Finanzen!K21)</f>
        <v>86237.17</v>
      </c>
      <c r="K17" s="7">
        <f>SUM(Finanzen!M21)</f>
        <v>12819.5</v>
      </c>
      <c r="M17" s="7">
        <f>SUM(Finanzen!O21)</f>
        <v>28794.18</v>
      </c>
      <c r="O17" s="7">
        <f>SUM(Finanzen!Q21)</f>
        <v>0</v>
      </c>
      <c r="P17" s="206">
        <f>SUM(Finanzen!C98)</f>
        <v>172078.36799999996</v>
      </c>
    </row>
    <row r="18" spans="1:16" ht="12.75">
      <c r="A18" s="16" t="s">
        <v>56</v>
      </c>
      <c r="B18" s="33">
        <v>30</v>
      </c>
      <c r="C18" t="s">
        <v>405</v>
      </c>
      <c r="D18" s="7">
        <f>SUM(Finanzen!B99)</f>
        <v>465973.2</v>
      </c>
      <c r="E18" s="7">
        <f>SUM(Finanzen!D99)</f>
        <v>498000</v>
      </c>
      <c r="G18" s="7">
        <f>SUM(Finanzen!I22)</f>
        <v>6534.9</v>
      </c>
      <c r="I18" s="7">
        <f>SUM(Finanzen!K22)</f>
        <v>162918.59999999998</v>
      </c>
      <c r="K18" s="7">
        <f>SUM(Finanzen!M22)</f>
        <v>164655.74</v>
      </c>
      <c r="M18" s="7">
        <f>SUM(Finanzen!O22)</f>
        <v>76262.88</v>
      </c>
      <c r="O18" s="7">
        <f>SUM(Finanzen!Q22)</f>
        <v>55601.08</v>
      </c>
      <c r="P18" s="206">
        <f>SUM(Finanzen!C99)</f>
        <v>559167.84</v>
      </c>
    </row>
    <row r="19" spans="1:16" ht="12.75">
      <c r="A19" s="16" t="s">
        <v>143</v>
      </c>
      <c r="B19" s="33">
        <v>34</v>
      </c>
      <c r="C19" t="s">
        <v>406</v>
      </c>
      <c r="D19" s="7">
        <f>SUM(Finanzen!B100)</f>
        <v>6496963.07</v>
      </c>
      <c r="E19" s="7">
        <f>SUM(Finanzen!D100)</f>
        <v>8601900</v>
      </c>
      <c r="G19" s="7">
        <f>SUM(Finanzen!I45+Finanzen!I46+Finanzen!I47+Finanzen!I48+Finanzen!I55)</f>
        <v>130508.63999999998</v>
      </c>
      <c r="I19" s="7">
        <f>SUM(Finanzen!K45+Finanzen!K46+Finanzen!K47+Finanzen!K48+Finanzen!K55)</f>
        <v>1269740.55</v>
      </c>
      <c r="K19" s="7">
        <f>SUM(Finanzen!M45+Finanzen!M46+Finanzen!M47+Finanzen!M48+Finanzen!M55)</f>
        <v>2852126.25</v>
      </c>
      <c r="M19" s="7">
        <f>SUM(Finanzen!O45+Finanzen!O46+Finanzen!O47+Finanzen!O48+Finanzen!O55)</f>
        <v>1461097.43</v>
      </c>
      <c r="O19" s="7">
        <f>SUM(Finanzen!Q45+Finanzen!Q46+Finanzen!Q47+Finanzen!Q48+Finanzen!Q55)</f>
        <v>783490.2</v>
      </c>
      <c r="P19" s="206">
        <f>SUM(Finanzen!C100)</f>
        <v>7796355.684</v>
      </c>
    </row>
    <row r="20" spans="1:16" ht="12.75">
      <c r="A20" s="16" t="s">
        <v>142</v>
      </c>
      <c r="B20" s="33">
        <v>27</v>
      </c>
      <c r="C20" t="s">
        <v>409</v>
      </c>
      <c r="D20" s="7">
        <f>SUM(Finanzen!B101)</f>
        <v>185149.77000000002</v>
      </c>
      <c r="E20" s="7">
        <f>SUM(Finanzen!D101)</f>
        <v>210000</v>
      </c>
      <c r="G20" s="7">
        <f>SUM(Finanzen!I14+Finanzen!I15+Finanzen!I16+Finanzen!I17)</f>
        <v>33379.73</v>
      </c>
      <c r="I20" s="7">
        <f>SUM(Finanzen!K14+Finanzen!K15+Finanzen!K16+Finanzen!K17)</f>
        <v>102463.36</v>
      </c>
      <c r="K20" s="7">
        <f>SUM(Finanzen!M14+Finanzen!M15+Finanzen!M16+Finanzen!M17)</f>
        <v>45938.16</v>
      </c>
      <c r="M20" s="7">
        <f>SUM(Finanzen!O14+Finanzen!O15+Finanzen!O16+Finanzen!O17)</f>
        <v>0</v>
      </c>
      <c r="O20" s="7">
        <f>SUM(Finanzen!Q14+Finanzen!Q15+Finanzen!Q16+Finanzen!Q17)</f>
        <v>3368.52</v>
      </c>
      <c r="P20" s="206">
        <f>SUM(Finanzen!C101)</f>
        <v>222179.72400000005</v>
      </c>
    </row>
    <row r="21" spans="1:16" ht="12.75">
      <c r="A21" s="16" t="s">
        <v>360</v>
      </c>
      <c r="B21" s="33" t="s">
        <v>400</v>
      </c>
      <c r="C21" t="s">
        <v>408</v>
      </c>
      <c r="D21" s="7">
        <f>SUM(Finanzen!B102)</f>
        <v>529536.45</v>
      </c>
      <c r="E21" s="7">
        <f>SUM(Finanzen!D102)</f>
        <v>658000</v>
      </c>
      <c r="G21" s="7">
        <f>SUM(Finanzen!I63+Finanzen!I68+Finanzen!I69+Finanzen!I70+Finanzen!I71)</f>
        <v>100354.31</v>
      </c>
      <c r="I21" s="7">
        <f>SUM(Finanzen!K63+Finanzen!K68+Finanzen!K69+Finanzen!K70+Finanzen!K71)</f>
        <v>25679.46</v>
      </c>
      <c r="K21" s="7">
        <f>SUM(Finanzen!M63+Finanzen!M68+Finanzen!M69+Finanzen!M70+Finanzen!M71)</f>
        <v>74891</v>
      </c>
      <c r="M21" s="7">
        <f>SUM(Finanzen!O63+Finanzen!O68+Finanzen!O69+Finanzen!O70+Finanzen!O71)</f>
        <v>157044.92</v>
      </c>
      <c r="O21" s="7">
        <f>SUM(Finanzen!Q63+Finanzen!Q68+Finanzen!Q69+Finanzen!Q70+Finanzen!Q71)</f>
        <v>171566.76</v>
      </c>
      <c r="P21" s="206">
        <f>SUM(Finanzen!C102)</f>
        <v>635443.74</v>
      </c>
    </row>
    <row r="22" spans="1:16" ht="12.75">
      <c r="A22" s="16" t="s">
        <v>361</v>
      </c>
      <c r="B22" s="33">
        <v>34</v>
      </c>
      <c r="C22" t="s">
        <v>421</v>
      </c>
      <c r="D22" s="7">
        <f>SUM(Finanzen!B103)</f>
        <v>2776059.04</v>
      </c>
      <c r="E22" s="7">
        <f>SUM(Finanzen!D103)</f>
        <v>3309000</v>
      </c>
      <c r="G22" s="7">
        <f>SUM(Finanzen!I49+Finanzen!I50+Finanzen!I51+Finanzen!I52+Finanzen!I56)</f>
        <v>0</v>
      </c>
      <c r="I22" s="7">
        <f>SUM(Finanzen!K49+Finanzen!K50+Finanzen!K51+Finanzen!K52+Finanzen!K56)</f>
        <v>653008.66</v>
      </c>
      <c r="K22" s="7">
        <f>SUM(Finanzen!M49+Finanzen!M50+Finanzen!M51+Finanzen!M52+Finanzen!M56)</f>
        <v>1013702.31</v>
      </c>
      <c r="M22" s="7">
        <f>SUM(Finanzen!O49+Finanzen!O50+Finanzen!O51+Finanzen!O52+Finanzen!O56)</f>
        <v>480145.74</v>
      </c>
      <c r="O22" s="7">
        <f>SUM(Finanzen!Q49+Finanzen!Q50+Finanzen!Q51+Finanzen!Q52+Finanzen!Q56)</f>
        <v>629202.3300000001</v>
      </c>
      <c r="P22" s="206">
        <f>SUM(Finanzen!C103)</f>
        <v>3331270.8479999998</v>
      </c>
    </row>
    <row r="23" spans="1:16" ht="12.75">
      <c r="A23" s="5"/>
      <c r="G23" s="7"/>
      <c r="I23" s="7"/>
      <c r="P23" s="208"/>
    </row>
    <row r="24" spans="3:16" ht="12.75">
      <c r="C24" s="5" t="s">
        <v>170</v>
      </c>
      <c r="D24" s="15">
        <f>SUM(D4:D22)</f>
        <v>18619119.75</v>
      </c>
      <c r="E24" s="15">
        <f>SUM(E4:E22)</f>
        <v>23001800</v>
      </c>
      <c r="G24" s="15">
        <f>SUM(G4:G23)</f>
        <v>1136383.03</v>
      </c>
      <c r="I24" s="15">
        <f>SUM(I4:I23)</f>
        <v>4176678.5000000005</v>
      </c>
      <c r="K24" s="15">
        <f>SUM(K4:K23)</f>
        <v>6212770.290000001</v>
      </c>
      <c r="M24" s="15">
        <f>SUM(M4:M23)</f>
        <v>3893608.17</v>
      </c>
      <c r="O24" s="15">
        <f>SUM(O4:O23)</f>
        <v>3033743.6100000003</v>
      </c>
      <c r="P24" s="209">
        <f>SUM(P4:P23)</f>
        <v>22342943.700000003</v>
      </c>
    </row>
    <row r="25" spans="3:16" ht="12.75">
      <c r="C25" s="10" t="s">
        <v>428</v>
      </c>
      <c r="D25" s="210">
        <f>SUM(D24/E24)</f>
        <v>0.809463596327244</v>
      </c>
      <c r="G25" s="210">
        <f>SUM(G24/E24)</f>
        <v>0.049404091418932435</v>
      </c>
      <c r="H25" s="211"/>
      <c r="I25" s="210">
        <f>SUM(I24/E24)</f>
        <v>0.18158050674295056</v>
      </c>
      <c r="J25" s="211"/>
      <c r="K25" s="210">
        <f>SUM(K24/E24)</f>
        <v>0.27009930918449865</v>
      </c>
      <c r="L25" s="211"/>
      <c r="M25" s="210">
        <f>SUM(M24/E24)</f>
        <v>0.16927406420367103</v>
      </c>
      <c r="N25" s="211"/>
      <c r="O25" s="210">
        <f>SUM(O24/E24)</f>
        <v>0.1318915741376762</v>
      </c>
      <c r="P25" s="297">
        <f>SUM(P24/E24)</f>
        <v>0.9713563155926929</v>
      </c>
    </row>
    <row r="26" ht="12.75">
      <c r="P26" s="212"/>
    </row>
    <row r="27" spans="2:16" ht="12.75">
      <c r="B27" s="202" t="s">
        <v>65</v>
      </c>
      <c r="G27" s="203" t="s">
        <v>267</v>
      </c>
      <c r="I27" s="203" t="s">
        <v>267</v>
      </c>
      <c r="K27" s="203" t="s">
        <v>267</v>
      </c>
      <c r="M27" s="203" t="s">
        <v>267</v>
      </c>
      <c r="O27" s="203" t="s">
        <v>267</v>
      </c>
      <c r="P27" s="203" t="s">
        <v>267</v>
      </c>
    </row>
    <row r="28" spans="1:16" ht="12.75">
      <c r="A28" s="4" t="s">
        <v>261</v>
      </c>
      <c r="B28" s="202" t="s">
        <v>81</v>
      </c>
      <c r="C28" s="4" t="s">
        <v>262</v>
      </c>
      <c r="D28" s="4"/>
      <c r="E28" s="13"/>
      <c r="G28" s="203" t="s">
        <v>268</v>
      </c>
      <c r="I28" s="203" t="s">
        <v>268</v>
      </c>
      <c r="K28" s="203" t="s">
        <v>268</v>
      </c>
      <c r="M28" s="203" t="s">
        <v>268</v>
      </c>
      <c r="O28" s="203" t="s">
        <v>268</v>
      </c>
      <c r="P28" s="203" t="s">
        <v>268</v>
      </c>
    </row>
    <row r="29" spans="2:16" ht="12.75">
      <c r="B29" s="202" t="s">
        <v>82</v>
      </c>
      <c r="C29" s="4"/>
      <c r="G29" s="16" t="s">
        <v>1</v>
      </c>
      <c r="I29" s="4" t="s">
        <v>2</v>
      </c>
      <c r="K29" s="4" t="s">
        <v>3</v>
      </c>
      <c r="M29" s="4" t="s">
        <v>4</v>
      </c>
      <c r="O29" s="4" t="s">
        <v>5</v>
      </c>
      <c r="P29" s="4" t="s">
        <v>269</v>
      </c>
    </row>
    <row r="30" spans="1:16" ht="12.75">
      <c r="A30" s="16" t="s">
        <v>237</v>
      </c>
      <c r="B30" s="33">
        <v>13</v>
      </c>
      <c r="C30" t="s">
        <v>390</v>
      </c>
      <c r="G30" s="213">
        <f aca="true" t="shared" si="0" ref="G30:G48">SUM(G4/D4)</f>
        <v>0</v>
      </c>
      <c r="I30" s="213">
        <f aca="true" t="shared" si="1" ref="I30:I48">SUM(I4/D4)</f>
        <v>0.20789686502595883</v>
      </c>
      <c r="K30" s="213">
        <f aca="true" t="shared" si="2" ref="K30:K48">SUM(K4/D4)</f>
        <v>0.47464790805287094</v>
      </c>
      <c r="M30" s="213">
        <f aca="true" t="shared" si="3" ref="M30:M48">SUM(M4/D4)</f>
        <v>0.31745522692117023</v>
      </c>
      <c r="O30" s="213">
        <f aca="true" t="shared" si="4" ref="O30:O48">SUM(O4/D4)</f>
        <v>0</v>
      </c>
      <c r="P30" s="213">
        <v>0</v>
      </c>
    </row>
    <row r="31" spans="1:16" ht="12.75">
      <c r="A31" s="16" t="s">
        <v>52</v>
      </c>
      <c r="B31" s="298" t="s">
        <v>410</v>
      </c>
      <c r="C31" t="s">
        <v>391</v>
      </c>
      <c r="D31" s="1"/>
      <c r="G31" s="213">
        <f t="shared" si="0"/>
        <v>0.04941722749709755</v>
      </c>
      <c r="I31" s="213">
        <f t="shared" si="1"/>
        <v>0.21920375974852635</v>
      </c>
      <c r="K31" s="213">
        <f t="shared" si="2"/>
        <v>0.30480371914475857</v>
      </c>
      <c r="M31" s="213">
        <f t="shared" si="3"/>
        <v>0.11019895390624922</v>
      </c>
      <c r="O31" s="213">
        <f t="shared" si="4"/>
        <v>0.3163763397033683</v>
      </c>
      <c r="P31" s="213">
        <v>0</v>
      </c>
    </row>
    <row r="32" spans="1:16" ht="12.75">
      <c r="A32" s="16" t="s">
        <v>53</v>
      </c>
      <c r="B32" s="33">
        <v>19</v>
      </c>
      <c r="C32" t="s">
        <v>392</v>
      </c>
      <c r="D32" s="1"/>
      <c r="G32" s="213">
        <f t="shared" si="0"/>
        <v>0</v>
      </c>
      <c r="I32" s="213">
        <f t="shared" si="1"/>
        <v>0.22219763105286777</v>
      </c>
      <c r="K32" s="213">
        <f t="shared" si="2"/>
        <v>0.42235255857626186</v>
      </c>
      <c r="M32" s="213">
        <f t="shared" si="3"/>
        <v>0.20386412693745815</v>
      </c>
      <c r="O32" s="213">
        <f t="shared" si="4"/>
        <v>0.15158568343341225</v>
      </c>
      <c r="P32" s="213">
        <v>0</v>
      </c>
    </row>
    <row r="33" spans="1:16" ht="12.75">
      <c r="A33" s="16" t="s">
        <v>236</v>
      </c>
      <c r="B33" s="33">
        <v>20</v>
      </c>
      <c r="C33" t="s">
        <v>393</v>
      </c>
      <c r="D33" s="1"/>
      <c r="G33" s="213">
        <f t="shared" si="0"/>
        <v>0.05827634518732276</v>
      </c>
      <c r="I33" s="213">
        <f t="shared" si="1"/>
        <v>0.2578200174634714</v>
      </c>
      <c r="K33" s="213">
        <f t="shared" si="2"/>
        <v>0.02420269415056052</v>
      </c>
      <c r="M33" s="213">
        <f t="shared" si="3"/>
        <v>0.2624309676602903</v>
      </c>
      <c r="O33" s="213">
        <f t="shared" si="4"/>
        <v>0.39726997553835497</v>
      </c>
      <c r="P33" s="213">
        <v>0</v>
      </c>
    </row>
    <row r="34" spans="1:16" ht="12.75">
      <c r="A34" s="16" t="s">
        <v>59</v>
      </c>
      <c r="B34" s="33">
        <v>33</v>
      </c>
      <c r="C34" t="s">
        <v>394</v>
      </c>
      <c r="D34" s="1"/>
      <c r="G34" s="213">
        <f t="shared" si="0"/>
        <v>0.285963153651394</v>
      </c>
      <c r="I34" s="213">
        <f t="shared" si="1"/>
        <v>0.2350658635988304</v>
      </c>
      <c r="K34" s="213">
        <f t="shared" si="2"/>
        <v>0.2218492976175163</v>
      </c>
      <c r="M34" s="213">
        <f t="shared" si="3"/>
        <v>0.15254297211463133</v>
      </c>
      <c r="O34" s="213">
        <f t="shared" si="4"/>
        <v>0.10457871301762789</v>
      </c>
      <c r="P34" s="213">
        <v>0</v>
      </c>
    </row>
    <row r="35" spans="1:16" ht="12.75">
      <c r="A35" s="16" t="s">
        <v>61</v>
      </c>
      <c r="B35" s="33">
        <v>42</v>
      </c>
      <c r="C35" t="s">
        <v>395</v>
      </c>
      <c r="D35" s="1"/>
      <c r="G35" s="213">
        <f t="shared" si="0"/>
        <v>0.01095290557384348</v>
      </c>
      <c r="I35" s="213">
        <f t="shared" si="1"/>
        <v>0.0711338834558284</v>
      </c>
      <c r="K35" s="213">
        <f t="shared" si="2"/>
        <v>0.7510803575361474</v>
      </c>
      <c r="M35" s="213">
        <f t="shared" si="3"/>
        <v>0.0760738384377525</v>
      </c>
      <c r="O35" s="213">
        <f t="shared" si="4"/>
        <v>0.09075901499642812</v>
      </c>
      <c r="P35" s="213">
        <v>0</v>
      </c>
    </row>
    <row r="36" spans="1:16" ht="12.75">
      <c r="A36" s="16" t="s">
        <v>57</v>
      </c>
      <c r="B36" s="33">
        <v>31</v>
      </c>
      <c r="C36" t="s">
        <v>396</v>
      </c>
      <c r="D36" s="1"/>
      <c r="G36" s="213">
        <f t="shared" si="0"/>
        <v>0.0972329828094613</v>
      </c>
      <c r="I36" s="213">
        <f t="shared" si="1"/>
        <v>0.3791536228367467</v>
      </c>
      <c r="K36" s="213">
        <f t="shared" si="2"/>
        <v>0.17054366984944327</v>
      </c>
      <c r="M36" s="213">
        <f t="shared" si="3"/>
        <v>0.2274156206029067</v>
      </c>
      <c r="O36" s="213">
        <f t="shared" si="4"/>
        <v>0.12565410390144197</v>
      </c>
      <c r="P36" s="213">
        <v>0</v>
      </c>
    </row>
    <row r="37" spans="1:16" ht="12.75">
      <c r="A37" s="16" t="s">
        <v>238</v>
      </c>
      <c r="B37" s="33" t="s">
        <v>400</v>
      </c>
      <c r="C37" t="s">
        <v>397</v>
      </c>
      <c r="D37" s="1"/>
      <c r="G37" s="213">
        <f t="shared" si="0"/>
        <v>0.0562613606449209</v>
      </c>
      <c r="I37" s="213">
        <f t="shared" si="1"/>
        <v>0.16069991407773448</v>
      </c>
      <c r="K37" s="213">
        <f t="shared" si="2"/>
        <v>0.09852724723229357</v>
      </c>
      <c r="M37" s="213">
        <f t="shared" si="3"/>
        <v>0.3838522240361046</v>
      </c>
      <c r="O37" s="213">
        <f t="shared" si="4"/>
        <v>0.30065925400894655</v>
      </c>
      <c r="P37" s="213">
        <v>0</v>
      </c>
    </row>
    <row r="38" spans="1:16" ht="12.75">
      <c r="A38" s="16" t="s">
        <v>58</v>
      </c>
      <c r="B38" s="33">
        <v>32</v>
      </c>
      <c r="C38" t="s">
        <v>398</v>
      </c>
      <c r="D38" s="1"/>
      <c r="G38" s="213">
        <f t="shared" si="0"/>
        <v>0.026822268975838035</v>
      </c>
      <c r="I38" s="213">
        <f t="shared" si="1"/>
        <v>0.14475700855420848</v>
      </c>
      <c r="K38" s="213">
        <f t="shared" si="2"/>
        <v>0.2968262223953042</v>
      </c>
      <c r="M38" s="213">
        <f t="shared" si="3"/>
        <v>0.2038915576196502</v>
      </c>
      <c r="O38" s="213">
        <f t="shared" si="4"/>
        <v>0.32770294245499904</v>
      </c>
      <c r="P38" s="213">
        <v>0</v>
      </c>
    </row>
    <row r="39" spans="1:16" ht="12.75">
      <c r="A39" s="16" t="s">
        <v>54</v>
      </c>
      <c r="B39" s="33">
        <v>27</v>
      </c>
      <c r="C39" t="s">
        <v>399</v>
      </c>
      <c r="D39" s="1"/>
      <c r="G39" s="213">
        <f t="shared" si="0"/>
        <v>0.03934074520356474</v>
      </c>
      <c r="I39" s="213">
        <f t="shared" si="1"/>
        <v>0.19857181544139693</v>
      </c>
      <c r="K39" s="213">
        <f t="shared" si="2"/>
        <v>0.3177071350936055</v>
      </c>
      <c r="M39" s="213">
        <f t="shared" si="3"/>
        <v>0.2705132064524734</v>
      </c>
      <c r="O39" s="213">
        <f t="shared" si="4"/>
        <v>0.17386709780895934</v>
      </c>
      <c r="P39" s="213">
        <v>0</v>
      </c>
    </row>
    <row r="40" spans="1:16" ht="12.75">
      <c r="A40" s="16" t="s">
        <v>118</v>
      </c>
      <c r="B40" s="33">
        <v>28</v>
      </c>
      <c r="C40" s="207" t="s">
        <v>401</v>
      </c>
      <c r="D40" s="1"/>
      <c r="G40" s="213">
        <f t="shared" si="0"/>
        <v>0</v>
      </c>
      <c r="I40" s="213">
        <f t="shared" si="1"/>
        <v>0</v>
      </c>
      <c r="K40" s="213">
        <f t="shared" si="2"/>
        <v>0</v>
      </c>
      <c r="M40" s="213">
        <f t="shared" si="3"/>
        <v>0</v>
      </c>
      <c r="O40" s="213">
        <f t="shared" si="4"/>
        <v>0</v>
      </c>
      <c r="P40" s="213">
        <v>1</v>
      </c>
    </row>
    <row r="41" spans="1:16" ht="12.75">
      <c r="A41" s="16" t="s">
        <v>171</v>
      </c>
      <c r="B41" s="33">
        <v>264</v>
      </c>
      <c r="C41" t="s">
        <v>402</v>
      </c>
      <c r="D41" s="214"/>
      <c r="G41" s="213">
        <f t="shared" si="0"/>
        <v>0</v>
      </c>
      <c r="I41" s="213">
        <f t="shared" si="1"/>
        <v>0</v>
      </c>
      <c r="K41" s="213">
        <f t="shared" si="2"/>
        <v>1</v>
      </c>
      <c r="M41" s="213">
        <f t="shared" si="3"/>
        <v>0</v>
      </c>
      <c r="O41" s="213">
        <f t="shared" si="4"/>
        <v>0</v>
      </c>
      <c r="P41" s="213">
        <v>0</v>
      </c>
    </row>
    <row r="42" spans="1:16" ht="12.75">
      <c r="A42" s="16" t="s">
        <v>60</v>
      </c>
      <c r="B42" s="33">
        <v>35</v>
      </c>
      <c r="C42" t="s">
        <v>403</v>
      </c>
      <c r="G42" s="213">
        <f t="shared" si="0"/>
        <v>0</v>
      </c>
      <c r="I42" s="213">
        <f t="shared" si="1"/>
        <v>0.2593073999546959</v>
      </c>
      <c r="K42" s="213">
        <f t="shared" si="2"/>
        <v>0.4718195879297814</v>
      </c>
      <c r="M42" s="213">
        <f t="shared" si="3"/>
        <v>0</v>
      </c>
      <c r="O42" s="213">
        <f t="shared" si="4"/>
        <v>0.2688730121155226</v>
      </c>
      <c r="P42" s="213">
        <v>0</v>
      </c>
    </row>
    <row r="43" spans="1:16" ht="12.75">
      <c r="A43" s="16" t="s">
        <v>55</v>
      </c>
      <c r="B43" s="33">
        <v>29</v>
      </c>
      <c r="C43" t="s">
        <v>404</v>
      </c>
      <c r="D43" s="1"/>
      <c r="G43" s="213">
        <f t="shared" si="0"/>
        <v>0.10842355269199207</v>
      </c>
      <c r="I43" s="213">
        <f t="shared" si="1"/>
        <v>0.6013806686032728</v>
      </c>
      <c r="K43" s="213">
        <f t="shared" si="2"/>
        <v>0.08939764003340618</v>
      </c>
      <c r="M43" s="213">
        <f t="shared" si="3"/>
        <v>0.20079813867132912</v>
      </c>
      <c r="O43" s="213">
        <f t="shared" si="4"/>
        <v>0</v>
      </c>
      <c r="P43" s="213">
        <v>0</v>
      </c>
    </row>
    <row r="44" spans="1:16" ht="12.75">
      <c r="A44" s="16" t="s">
        <v>56</v>
      </c>
      <c r="B44" s="33">
        <v>30</v>
      </c>
      <c r="C44" t="s">
        <v>405</v>
      </c>
      <c r="D44" s="1"/>
      <c r="G44" s="213">
        <f t="shared" si="0"/>
        <v>0.014024197099747367</v>
      </c>
      <c r="I44" s="213">
        <f t="shared" si="1"/>
        <v>0.34963083713827314</v>
      </c>
      <c r="K44" s="213">
        <f t="shared" si="2"/>
        <v>0.35335881977761807</v>
      </c>
      <c r="M44" s="213">
        <f t="shared" si="3"/>
        <v>0.16366366134361376</v>
      </c>
      <c r="O44" s="213">
        <f t="shared" si="4"/>
        <v>0.11932248464074759</v>
      </c>
      <c r="P44" s="213">
        <v>0</v>
      </c>
    </row>
    <row r="45" spans="1:16" ht="12.75">
      <c r="A45" s="16" t="s">
        <v>143</v>
      </c>
      <c r="B45" s="33">
        <v>34</v>
      </c>
      <c r="C45" t="s">
        <v>406</v>
      </c>
      <c r="D45" s="214"/>
      <c r="G45" s="213">
        <f t="shared" si="0"/>
        <v>0.020087637653756894</v>
      </c>
      <c r="I45" s="213">
        <f t="shared" si="1"/>
        <v>0.19543601161334598</v>
      </c>
      <c r="K45" s="213">
        <f t="shared" si="2"/>
        <v>0.43899376051093975</v>
      </c>
      <c r="M45" s="213">
        <f t="shared" si="3"/>
        <v>0.22488929277537048</v>
      </c>
      <c r="O45" s="213">
        <f t="shared" si="4"/>
        <v>0.12059329744658683</v>
      </c>
      <c r="P45" s="213">
        <v>0</v>
      </c>
    </row>
    <row r="46" spans="1:16" ht="12.75">
      <c r="A46" s="16" t="s">
        <v>142</v>
      </c>
      <c r="B46" s="33">
        <v>27</v>
      </c>
      <c r="C46" t="s">
        <v>409</v>
      </c>
      <c r="D46" s="214"/>
      <c r="G46" s="213">
        <f t="shared" si="0"/>
        <v>0.1802850200678078</v>
      </c>
      <c r="I46" s="213">
        <f t="shared" si="1"/>
        <v>0.553407978848691</v>
      </c>
      <c r="K46" s="213">
        <f t="shared" si="2"/>
        <v>0.2481135137245917</v>
      </c>
      <c r="M46" s="213">
        <f t="shared" si="3"/>
        <v>0</v>
      </c>
      <c r="O46" s="213">
        <f t="shared" si="4"/>
        <v>0.01819348735890949</v>
      </c>
      <c r="P46" s="213">
        <v>0</v>
      </c>
    </row>
    <row r="47" spans="1:16" ht="12.75">
      <c r="A47" s="16" t="s">
        <v>360</v>
      </c>
      <c r="B47" s="33" t="s">
        <v>400</v>
      </c>
      <c r="C47" t="s">
        <v>408</v>
      </c>
      <c r="D47" s="1"/>
      <c r="G47" s="213">
        <f t="shared" si="0"/>
        <v>0.18951350752153134</v>
      </c>
      <c r="I47" s="213">
        <f t="shared" si="1"/>
        <v>0.048494225468331785</v>
      </c>
      <c r="K47" s="213">
        <f t="shared" si="2"/>
        <v>0.14142746925164454</v>
      </c>
      <c r="M47" s="213">
        <f t="shared" si="3"/>
        <v>0.2965705571353965</v>
      </c>
      <c r="O47" s="213">
        <f t="shared" si="4"/>
        <v>0.32399424062309595</v>
      </c>
      <c r="P47" s="213">
        <v>0</v>
      </c>
    </row>
    <row r="48" spans="1:16" ht="12.75">
      <c r="A48" s="16" t="s">
        <v>361</v>
      </c>
      <c r="B48" s="33">
        <v>34</v>
      </c>
      <c r="C48" t="s">
        <v>407</v>
      </c>
      <c r="D48" s="214"/>
      <c r="G48" s="213">
        <f t="shared" si="0"/>
        <v>0</v>
      </c>
      <c r="I48" s="213">
        <f t="shared" si="1"/>
        <v>0.23522866430103015</v>
      </c>
      <c r="K48" s="213">
        <f t="shared" si="2"/>
        <v>0.3651587719834662</v>
      </c>
      <c r="M48" s="213">
        <f t="shared" si="3"/>
        <v>0.1729594843199012</v>
      </c>
      <c r="O48" s="213">
        <f t="shared" si="4"/>
        <v>0.2266530793956025</v>
      </c>
      <c r="P48" s="213">
        <v>0</v>
      </c>
    </row>
    <row r="49" spans="7:15" ht="12.75">
      <c r="G49" s="213"/>
      <c r="I49" s="213"/>
      <c r="K49" s="213"/>
      <c r="O49" s="213"/>
    </row>
    <row r="50" spans="3:16" ht="12.75">
      <c r="C50" s="2" t="s">
        <v>429</v>
      </c>
      <c r="G50" s="211">
        <f>SUM(G24/D24)</f>
        <v>0.0610331232227023</v>
      </c>
      <c r="I50" s="211">
        <f>SUM(I24/D24)</f>
        <v>0.22432201715658445</v>
      </c>
      <c r="K50" s="211">
        <f>SUM(K24/D24)</f>
        <v>0.33367690704067793</v>
      </c>
      <c r="M50" s="211">
        <f>SUM(M24/D24)</f>
        <v>0.20911881024880352</v>
      </c>
      <c r="O50" s="211">
        <f>SUM(O24/D24)</f>
        <v>0.16293700511808568</v>
      </c>
      <c r="P50" s="211">
        <f>SUM(D18/E24)</f>
        <v>0.020258118929822884</v>
      </c>
    </row>
  </sheetData>
  <printOptions gridLines="1" horizontalCentered="1" verticalCentered="1"/>
  <pageMargins left="0" right="0" top="0.5905511811023623" bottom="0" header="0" footer="0"/>
  <pageSetup fitToHeight="1" fitToWidth="1" orientation="landscape" paperSize="9" scale="86" r:id="rId1"/>
  <headerFooter alignWithMargins="0">
    <oddHeader xml:space="preserve">&amp;C&amp;"Arial,Fett"&amp;EÜbersicht der IST - Ausgaben der Fachdienste im Oktober  2012 in €uro und Pr%zent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10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57421875" style="0" bestFit="1" customWidth="1"/>
    <col min="3" max="3" width="13.8515625" style="1" bestFit="1" customWidth="1"/>
    <col min="4" max="4" width="13.28125" style="1" customWidth="1"/>
    <col min="5" max="5" width="16.7109375" style="1" bestFit="1" customWidth="1"/>
    <col min="6" max="6" width="12.7109375" style="0" bestFit="1" customWidth="1"/>
    <col min="7" max="7" width="0.85546875" style="0" customWidth="1"/>
    <col min="8" max="8" width="11.8515625" style="0" bestFit="1" customWidth="1"/>
    <col min="9" max="9" width="11.7109375" style="0" bestFit="1" customWidth="1"/>
    <col min="10" max="10" width="11.8515625" style="0" bestFit="1" customWidth="1"/>
    <col min="11" max="11" width="11.7109375" style="0" bestFit="1" customWidth="1"/>
    <col min="12" max="12" width="13.00390625" style="0" bestFit="1" customWidth="1"/>
    <col min="13" max="13" width="12.00390625" style="0" bestFit="1" customWidth="1"/>
    <col min="14" max="14" width="11.8515625" style="0" bestFit="1" customWidth="1"/>
    <col min="15" max="15" width="11.57421875" style="0" bestFit="1" customWidth="1"/>
    <col min="16" max="16" width="11.7109375" style="0" bestFit="1" customWidth="1"/>
    <col min="17" max="17" width="11.57421875" style="0" bestFit="1" customWidth="1"/>
    <col min="18" max="18" width="13.28125" style="0" customWidth="1"/>
  </cols>
  <sheetData>
    <row r="1" spans="1:18" ht="12.75">
      <c r="A1" s="24"/>
      <c r="B1" s="3"/>
      <c r="C1" s="102" t="s">
        <v>27</v>
      </c>
      <c r="D1" s="102" t="s">
        <v>28</v>
      </c>
      <c r="E1" s="102" t="s">
        <v>30</v>
      </c>
      <c r="F1" s="4" t="s">
        <v>29</v>
      </c>
      <c r="H1" s="11" t="s">
        <v>67</v>
      </c>
      <c r="I1" s="116" t="s">
        <v>68</v>
      </c>
      <c r="J1" s="11" t="s">
        <v>67</v>
      </c>
      <c r="K1" s="116" t="s">
        <v>68</v>
      </c>
      <c r="L1" s="11" t="s">
        <v>67</v>
      </c>
      <c r="M1" s="116" t="s">
        <v>68</v>
      </c>
      <c r="N1" s="11" t="s">
        <v>67</v>
      </c>
      <c r="O1" s="116" t="s">
        <v>68</v>
      </c>
      <c r="P1" s="56" t="s">
        <v>67</v>
      </c>
      <c r="Q1" s="116" t="s">
        <v>68</v>
      </c>
      <c r="R1" s="3" t="s">
        <v>68</v>
      </c>
    </row>
    <row r="2" spans="1:18" ht="12.75">
      <c r="A2" s="29" t="s">
        <v>358</v>
      </c>
      <c r="B2" s="3"/>
      <c r="C2" s="103" t="s">
        <v>222</v>
      </c>
      <c r="D2" s="103" t="s">
        <v>222</v>
      </c>
      <c r="E2" s="161" t="s">
        <v>157</v>
      </c>
      <c r="H2" s="11" t="s">
        <v>69</v>
      </c>
      <c r="I2" s="143" t="s">
        <v>70</v>
      </c>
      <c r="J2" s="11" t="s">
        <v>69</v>
      </c>
      <c r="K2" s="143" t="s">
        <v>70</v>
      </c>
      <c r="L2" s="11" t="s">
        <v>69</v>
      </c>
      <c r="M2" s="143" t="s">
        <v>70</v>
      </c>
      <c r="N2" s="11" t="s">
        <v>69</v>
      </c>
      <c r="O2" s="143" t="s">
        <v>70</v>
      </c>
      <c r="P2" s="56" t="s">
        <v>69</v>
      </c>
      <c r="Q2" s="143" t="s">
        <v>70</v>
      </c>
      <c r="R2" s="3" t="s">
        <v>70</v>
      </c>
    </row>
    <row r="3" spans="1:18" ht="12" customHeight="1" thickBot="1">
      <c r="A3" s="29"/>
      <c r="B3" s="3"/>
      <c r="C3" s="173" t="s">
        <v>223</v>
      </c>
      <c r="D3" s="175"/>
      <c r="E3" s="174" t="s">
        <v>359</v>
      </c>
      <c r="F3" s="6">
        <v>10</v>
      </c>
      <c r="I3" s="176" t="s">
        <v>1</v>
      </c>
      <c r="J3" s="2"/>
      <c r="K3" s="176" t="s">
        <v>71</v>
      </c>
      <c r="L3" s="2"/>
      <c r="M3" s="176" t="s">
        <v>72</v>
      </c>
      <c r="N3" s="2"/>
      <c r="O3" s="176" t="s">
        <v>73</v>
      </c>
      <c r="P3" s="57"/>
      <c r="Q3" s="176" t="s">
        <v>74</v>
      </c>
      <c r="R3" s="3" t="s">
        <v>75</v>
      </c>
    </row>
    <row r="4" spans="1:18" ht="13.5" thickBot="1">
      <c r="A4" s="26" t="s">
        <v>174</v>
      </c>
      <c r="C4" s="164">
        <f>SUM(BLB!L4+'RSD A'!L4+'RSD B'!L4+'RSD C'!L4+'RSD D'!L4)</f>
        <v>0</v>
      </c>
      <c r="D4" s="1">
        <f>SUM(Gesamtübersicht!E4)</f>
        <v>0</v>
      </c>
      <c r="E4" s="162" t="e">
        <f aca="true" t="shared" si="0" ref="E4:E64">SUM(C4/D4)</f>
        <v>#DIV/0!</v>
      </c>
      <c r="H4" s="54">
        <v>0</v>
      </c>
      <c r="I4" s="7">
        <f>SUM(H4+BLB!L4)</f>
        <v>0</v>
      </c>
      <c r="J4" s="54">
        <v>0</v>
      </c>
      <c r="K4" s="7">
        <f>SUM(J4+'RSD A'!L4)</f>
        <v>0</v>
      </c>
      <c r="L4" s="54">
        <v>0</v>
      </c>
      <c r="M4" s="7">
        <f>SUM(L4+'RSD B'!L4)</f>
        <v>0</v>
      </c>
      <c r="N4" s="54">
        <v>0</v>
      </c>
      <c r="O4" s="7">
        <f>SUM(N4+'RSD C'!L4)</f>
        <v>0</v>
      </c>
      <c r="P4" s="54">
        <v>0</v>
      </c>
      <c r="Q4" s="7">
        <f>SUM(P4+'RSD D'!L4)</f>
        <v>0</v>
      </c>
      <c r="R4" s="14">
        <f>SUM(I4+K4+M4+O4+Q4)</f>
        <v>0</v>
      </c>
    </row>
    <row r="5" spans="1:18" ht="13.5" thickBot="1">
      <c r="A5" s="26" t="s">
        <v>175</v>
      </c>
      <c r="C5" s="164">
        <f>SUM(BLB!L5+'RSD A'!L5+'RSD B'!L5+'RSD C'!L5+'RSD D'!L5)</f>
        <v>11352.18</v>
      </c>
      <c r="D5" s="1">
        <f>SUM(Gesamtübersicht!E5)</f>
        <v>13</v>
      </c>
      <c r="E5" s="162">
        <f t="shared" si="0"/>
        <v>873.2446153846154</v>
      </c>
      <c r="H5" s="54">
        <v>0</v>
      </c>
      <c r="I5" s="7">
        <f>SUM(H5+BLB!L5)</f>
        <v>0</v>
      </c>
      <c r="J5" s="54">
        <v>27536.81</v>
      </c>
      <c r="K5" s="7">
        <f>SUM(J5+'RSD A'!L5)</f>
        <v>33054.35</v>
      </c>
      <c r="L5" s="54">
        <v>67754.32</v>
      </c>
      <c r="M5" s="7">
        <f>SUM(L5+'RSD B'!L5)</f>
        <v>73588.96</v>
      </c>
      <c r="N5" s="54">
        <v>50473.47</v>
      </c>
      <c r="O5" s="7">
        <f>SUM(N5+'RSD C'!L5)</f>
        <v>50473.47</v>
      </c>
      <c r="P5" s="54">
        <v>0</v>
      </c>
      <c r="Q5" s="7">
        <f>SUM(P5+'RSD D'!L5)</f>
        <v>0</v>
      </c>
      <c r="R5" s="14">
        <f aca="true" t="shared" si="1" ref="R5:R12">SUM(I5+K5+M5+O5+Q5)</f>
        <v>157116.78</v>
      </c>
    </row>
    <row r="6" spans="1:18" ht="13.5" thickBot="1">
      <c r="A6" s="26" t="s">
        <v>176</v>
      </c>
      <c r="C6" s="164">
        <f>SUM(BLB!L6+'RSD A'!L6+'RSD B'!L6+'RSD C'!L6+'RSD D'!L6)</f>
        <v>444.6</v>
      </c>
      <c r="D6" s="1">
        <f>SUM(Gesamtübersicht!E6)</f>
        <v>2</v>
      </c>
      <c r="E6" s="162">
        <f t="shared" si="0"/>
        <v>222.3</v>
      </c>
      <c r="H6" s="54">
        <v>0</v>
      </c>
      <c r="I6" s="7">
        <f>SUM(H6+BLB!L6)</f>
        <v>0</v>
      </c>
      <c r="J6" s="54">
        <v>0</v>
      </c>
      <c r="K6" s="7">
        <f>SUM(J6+'RSD A'!L6)</f>
        <v>0</v>
      </c>
      <c r="L6" s="54">
        <v>1432.6</v>
      </c>
      <c r="M6" s="7">
        <f>SUM(L6+'RSD B'!L6)</f>
        <v>1877.1999999999998</v>
      </c>
      <c r="N6" s="54">
        <v>0</v>
      </c>
      <c r="O6" s="7">
        <f>SUM(N6+'RSD C'!L6)</f>
        <v>0</v>
      </c>
      <c r="P6" s="54">
        <v>0</v>
      </c>
      <c r="Q6" s="7">
        <f>SUM(P6+'RSD D'!L6)</f>
        <v>0</v>
      </c>
      <c r="R6" s="14">
        <f t="shared" si="1"/>
        <v>1877.1999999999998</v>
      </c>
    </row>
    <row r="7" spans="1:18" ht="13.5" thickBot="1">
      <c r="A7" s="26" t="s">
        <v>177</v>
      </c>
      <c r="C7" s="164">
        <f>SUM(BLB!L7+'RSD A'!L7+'RSD B'!L7+'RSD C'!L7+'RSD D'!L7)</f>
        <v>0</v>
      </c>
      <c r="D7" s="1">
        <f>SUM(Gesamtübersicht!E7)</f>
        <v>0</v>
      </c>
      <c r="E7" s="162" t="e">
        <f t="shared" si="0"/>
        <v>#DIV/0!</v>
      </c>
      <c r="H7" s="54">
        <v>0</v>
      </c>
      <c r="I7" s="7">
        <f>SUM(H7+BLB!L7)</f>
        <v>0</v>
      </c>
      <c r="J7" s="54">
        <v>0</v>
      </c>
      <c r="K7" s="7">
        <f>SUM(J7+'RSD A'!L7)</f>
        <v>0</v>
      </c>
      <c r="L7" s="54">
        <v>0</v>
      </c>
      <c r="M7" s="7">
        <f>SUM(L7+'RSD B'!L7)</f>
        <v>0</v>
      </c>
      <c r="N7" s="54">
        <v>0</v>
      </c>
      <c r="O7" s="7">
        <f>SUM(N7+'RSD C'!L7)</f>
        <v>0</v>
      </c>
      <c r="P7" s="54">
        <v>0</v>
      </c>
      <c r="Q7" s="7">
        <f>SUM(P7+'RSD D'!L7)</f>
        <v>0</v>
      </c>
      <c r="R7" s="14">
        <f t="shared" si="1"/>
        <v>0</v>
      </c>
    </row>
    <row r="8" spans="1:18" ht="13.5" thickBot="1">
      <c r="A8" s="26" t="s">
        <v>25</v>
      </c>
      <c r="C8" s="164">
        <f>SUM(BLB!L8+'RSD A'!L8+'RSD B'!L8+'RSD C'!L8+'RSD D'!L8)</f>
        <v>7591.26</v>
      </c>
      <c r="D8" s="1">
        <f>SUM(Gesamtübersicht!E8)</f>
        <v>32</v>
      </c>
      <c r="E8" s="162">
        <f t="shared" si="0"/>
        <v>237.226875</v>
      </c>
      <c r="H8" s="54">
        <v>5297.97</v>
      </c>
      <c r="I8" s="7">
        <f>SUM(H8+BLB!L8)</f>
        <v>5423.22</v>
      </c>
      <c r="J8" s="54">
        <v>22112.97</v>
      </c>
      <c r="K8" s="7">
        <f>SUM(J8+'RSD A'!L8)</f>
        <v>24056.190000000002</v>
      </c>
      <c r="L8" s="54">
        <v>30626.36</v>
      </c>
      <c r="M8" s="7">
        <f>SUM(L8+'RSD B'!L8)</f>
        <v>33450.23</v>
      </c>
      <c r="N8" s="54">
        <v>12093.62</v>
      </c>
      <c r="O8" s="7">
        <f>SUM(N8+'RSD C'!L8)</f>
        <v>12093.62</v>
      </c>
      <c r="P8" s="54">
        <v>32021.33</v>
      </c>
      <c r="Q8" s="7">
        <f>SUM(P8+'RSD D'!L8)</f>
        <v>34720.25</v>
      </c>
      <c r="R8" s="14">
        <f t="shared" si="1"/>
        <v>109743.51000000001</v>
      </c>
    </row>
    <row r="9" spans="1:18" ht="13.5" thickBot="1">
      <c r="A9" s="26" t="s">
        <v>178</v>
      </c>
      <c r="C9" s="164">
        <f>SUM(BLB!L9+'RSD A'!L9+'RSD B'!L9+'RSD C'!L9+'RSD D'!L9)</f>
        <v>104046.65</v>
      </c>
      <c r="D9" s="1">
        <f>SUM(Gesamtübersicht!E9)</f>
        <v>24</v>
      </c>
      <c r="E9" s="162">
        <f t="shared" si="0"/>
        <v>4335.277083333333</v>
      </c>
      <c r="H9" s="54">
        <v>0</v>
      </c>
      <c r="I9" s="7">
        <f>SUM(H9+BLB!L9)</f>
        <v>0</v>
      </c>
      <c r="J9" s="54">
        <v>129539.83</v>
      </c>
      <c r="K9" s="7">
        <f>SUM(J9+'RSD A'!L9)</f>
        <v>155570.61</v>
      </c>
      <c r="L9" s="54">
        <v>204312.06</v>
      </c>
      <c r="M9" s="7">
        <f>SUM(L9+'RSD B'!L9)</f>
        <v>237648.9</v>
      </c>
      <c r="N9" s="54">
        <v>110.4</v>
      </c>
      <c r="O9" s="7">
        <f>SUM(N9+'RSD C'!L9)</f>
        <v>30853.620000000003</v>
      </c>
      <c r="P9" s="54">
        <v>130136</v>
      </c>
      <c r="Q9" s="7">
        <f>SUM(P9+'RSD D'!L9)</f>
        <v>144071.81</v>
      </c>
      <c r="R9" s="14">
        <f t="shared" si="1"/>
        <v>568144.94</v>
      </c>
    </row>
    <row r="10" spans="1:18" ht="13.5" thickBot="1">
      <c r="A10" s="26" t="s">
        <v>45</v>
      </c>
      <c r="C10" s="164">
        <f>SUM(BLB!L10+'RSD A'!L10+'RSD B'!L10+'RSD C'!L10+'RSD D'!L10)</f>
        <v>47261.44</v>
      </c>
      <c r="D10" s="1">
        <f>SUM(Gesamtübersicht!E10)</f>
        <v>0</v>
      </c>
      <c r="E10" s="162" t="e">
        <f t="shared" si="0"/>
        <v>#DIV/0!</v>
      </c>
      <c r="H10" s="54">
        <v>0</v>
      </c>
      <c r="I10" s="7">
        <f>SUM(H10+BLB!L10)</f>
        <v>0</v>
      </c>
      <c r="J10" s="54">
        <v>50434.9</v>
      </c>
      <c r="K10" s="7">
        <f>SUM(J10+'RSD A'!L10)</f>
        <v>55613.020000000004</v>
      </c>
      <c r="L10" s="54">
        <v>148321.69</v>
      </c>
      <c r="M10" s="7">
        <f>SUM(L10+'RSD B'!L10)</f>
        <v>163768.28</v>
      </c>
      <c r="N10" s="54">
        <v>136268.54</v>
      </c>
      <c r="O10" s="7">
        <f>SUM(N10+'RSD C'!L10)</f>
        <v>162905.27000000002</v>
      </c>
      <c r="P10" s="54">
        <v>0</v>
      </c>
      <c r="Q10" s="7">
        <f>SUM(P10+'RSD D'!L10)</f>
        <v>0</v>
      </c>
      <c r="R10" s="14">
        <f t="shared" si="1"/>
        <v>382286.57</v>
      </c>
    </row>
    <row r="11" spans="1:18" ht="13.5" thickBot="1">
      <c r="A11" s="26" t="s">
        <v>40</v>
      </c>
      <c r="C11" s="164">
        <f>SUM(BLB!L11+'RSD A'!L11+'RSD B'!L11+'RSD C'!L11+'RSD D'!L11)</f>
        <v>26161.010000000002</v>
      </c>
      <c r="D11" s="1">
        <f>SUM(Gesamtübersicht!E11)</f>
        <v>16</v>
      </c>
      <c r="E11" s="162">
        <f t="shared" si="0"/>
        <v>1635.0631250000001</v>
      </c>
      <c r="H11" s="54">
        <v>10757.29</v>
      </c>
      <c r="I11" s="7">
        <f>SUM(H11+BLB!L11)</f>
        <v>10757.29</v>
      </c>
      <c r="J11" s="54">
        <v>39423.47</v>
      </c>
      <c r="K11" s="7">
        <f>SUM(J11+'RSD A'!L11)</f>
        <v>47591.26</v>
      </c>
      <c r="L11" s="54">
        <v>4467.6</v>
      </c>
      <c r="M11" s="7">
        <f>SUM(L11+'RSD B'!L11)</f>
        <v>4467.6</v>
      </c>
      <c r="N11" s="54">
        <v>41651.94</v>
      </c>
      <c r="O11" s="7">
        <f>SUM(N11+'RSD C'!L11)</f>
        <v>48442.4</v>
      </c>
      <c r="P11" s="54">
        <v>62129.71</v>
      </c>
      <c r="Q11" s="7">
        <f>SUM(P11+'RSD D'!L11)</f>
        <v>73332.47</v>
      </c>
      <c r="R11" s="14">
        <f t="shared" si="1"/>
        <v>184591.02000000002</v>
      </c>
    </row>
    <row r="12" spans="1:18" ht="12.75">
      <c r="A12" s="26" t="s">
        <v>46</v>
      </c>
      <c r="C12" s="164">
        <f>SUM(BLB!L12+'RSD A'!L12+'RSD B'!L12+'RSD C'!L12+'RSD D'!L12)</f>
        <v>0</v>
      </c>
      <c r="D12" s="1">
        <f>SUM(Gesamtübersicht!E12)</f>
        <v>0</v>
      </c>
      <c r="E12" s="162" t="e">
        <f t="shared" si="0"/>
        <v>#DIV/0!</v>
      </c>
      <c r="H12" s="54">
        <v>0</v>
      </c>
      <c r="I12" s="7">
        <f>SUM(H12+BLB!L12)</f>
        <v>0</v>
      </c>
      <c r="J12" s="54">
        <v>0</v>
      </c>
      <c r="K12" s="7">
        <f>SUM(J12+'RSD A'!L12)</f>
        <v>0</v>
      </c>
      <c r="L12" s="54">
        <v>0</v>
      </c>
      <c r="M12" s="7">
        <f>SUM(L12+'RSD B'!L12)</f>
        <v>0</v>
      </c>
      <c r="N12" s="54">
        <v>0</v>
      </c>
      <c r="O12" s="7">
        <f>SUM(N12+'RSD C'!L12)</f>
        <v>0</v>
      </c>
      <c r="P12" s="54">
        <v>0</v>
      </c>
      <c r="Q12" s="7">
        <f>SUM(P12+'RSD D'!L12)</f>
        <v>0</v>
      </c>
      <c r="R12" s="14">
        <f t="shared" si="1"/>
        <v>0</v>
      </c>
    </row>
    <row r="13" spans="1:18" ht="13.5" thickBot="1">
      <c r="A13" s="88"/>
      <c r="B13" s="144"/>
      <c r="C13" s="165"/>
      <c r="D13" s="93"/>
      <c r="E13" s="166"/>
      <c r="F13" s="89"/>
      <c r="G13" s="89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8"/>
    </row>
    <row r="14" spans="1:18" ht="13.5" thickBot="1">
      <c r="A14" s="26" t="s">
        <v>160</v>
      </c>
      <c r="C14" s="164">
        <f>SUM(BLB!L14+'RSD A'!L14+'RSD B'!L14+'RSD C'!L14+'RSD D'!L14)</f>
        <v>968.52</v>
      </c>
      <c r="D14" s="1">
        <f>SUM(Gesamtübersicht!E14)</f>
        <v>5</v>
      </c>
      <c r="E14" s="162">
        <f>SUM((C14+C19)/(D14+D19))</f>
        <v>5162.321999999999</v>
      </c>
      <c r="H14" s="54">
        <v>0</v>
      </c>
      <c r="I14" s="7">
        <f>SUM(H14+BLB!L14)</f>
        <v>0</v>
      </c>
      <c r="J14" s="54">
        <v>2400</v>
      </c>
      <c r="K14" s="7">
        <f>SUM(J14+'RSD A'!L14)</f>
        <v>2400</v>
      </c>
      <c r="L14" s="54">
        <v>3971.55</v>
      </c>
      <c r="M14" s="7">
        <f>SUM(L14+'RSD B'!L14)</f>
        <v>3971.55</v>
      </c>
      <c r="N14" s="54">
        <v>0</v>
      </c>
      <c r="O14" s="7">
        <f>SUM(N14+'RSD C'!L14)</f>
        <v>0</v>
      </c>
      <c r="P14" s="54">
        <v>2400</v>
      </c>
      <c r="Q14" s="7">
        <f>SUM(P14+'RSD D'!L14)</f>
        <v>3368.52</v>
      </c>
      <c r="R14" s="14">
        <f aca="true" t="shared" si="2" ref="R14:R23">SUM(I14+K14+M14+O14+Q14)</f>
        <v>9740.07</v>
      </c>
    </row>
    <row r="15" spans="1:18" ht="13.5" thickBot="1">
      <c r="A15" s="26" t="s">
        <v>123</v>
      </c>
      <c r="C15" s="164">
        <f>SUM(BLB!L15+'RSD A'!L15+'RSD B'!L15+'RSD C'!L15+'RSD D'!L15)</f>
        <v>15184.560000000001</v>
      </c>
      <c r="D15" s="1">
        <f>SUM(Gesamtübersicht!E15)</f>
        <v>0</v>
      </c>
      <c r="E15" s="162" t="e">
        <f t="shared" si="0"/>
        <v>#DIV/0!</v>
      </c>
      <c r="H15" s="54">
        <v>0</v>
      </c>
      <c r="I15" s="7">
        <f>SUM(H15+BLB!L15)</f>
        <v>0</v>
      </c>
      <c r="J15" s="54">
        <v>87996.16</v>
      </c>
      <c r="K15" s="7">
        <f>SUM(J15+'RSD A'!L15)</f>
        <v>100063.36</v>
      </c>
      <c r="L15" s="54">
        <v>35364.85</v>
      </c>
      <c r="M15" s="7">
        <f>SUM(L15+'RSD B'!L15)</f>
        <v>38482.21</v>
      </c>
      <c r="N15" s="54">
        <v>0</v>
      </c>
      <c r="O15" s="7">
        <f>SUM(N15+'RSD C'!L15)</f>
        <v>0</v>
      </c>
      <c r="P15" s="54">
        <v>0</v>
      </c>
      <c r="Q15" s="7">
        <f>SUM(P15+'RSD D'!L15)</f>
        <v>0</v>
      </c>
      <c r="R15" s="14">
        <f t="shared" si="2"/>
        <v>138545.57</v>
      </c>
    </row>
    <row r="16" spans="1:18" ht="13.5" thickBot="1">
      <c r="A16" s="26" t="s">
        <v>124</v>
      </c>
      <c r="C16" s="164">
        <f>SUM(BLB!L16+'RSD A'!L16+'RSD B'!L16+'RSD C'!L16+'RSD D'!L16)</f>
        <v>3624.56</v>
      </c>
      <c r="D16" s="1">
        <f>SUM(Gesamtübersicht!E16)</f>
        <v>0</v>
      </c>
      <c r="E16" s="162" t="e">
        <f t="shared" si="0"/>
        <v>#DIV/0!</v>
      </c>
      <c r="H16" s="54">
        <v>21614.14</v>
      </c>
      <c r="I16" s="7">
        <f>SUM(H16+BLB!L16)</f>
        <v>25238.7</v>
      </c>
      <c r="J16" s="54">
        <v>0</v>
      </c>
      <c r="K16" s="7">
        <f>SUM(J16+'RSD A'!L16)</f>
        <v>0</v>
      </c>
      <c r="L16" s="54">
        <v>3484.4</v>
      </c>
      <c r="M16" s="7">
        <f>SUM(L16+'RSD B'!L16)</f>
        <v>3484.4</v>
      </c>
      <c r="N16" s="54">
        <v>0</v>
      </c>
      <c r="O16" s="7">
        <f>SUM(N16+'RSD C'!L16)</f>
        <v>0</v>
      </c>
      <c r="P16" s="54">
        <v>0</v>
      </c>
      <c r="Q16" s="7">
        <f>SUM(P16+'RSD D'!L16)</f>
        <v>0</v>
      </c>
      <c r="R16" s="14">
        <f t="shared" si="2"/>
        <v>28723.100000000002</v>
      </c>
    </row>
    <row r="17" spans="1:18" ht="13.5" thickBot="1">
      <c r="A17" s="26" t="s">
        <v>286</v>
      </c>
      <c r="C17" s="164">
        <f>SUM(BLB!L17+'RSD A'!L17+'RSD B'!L17+'RSD C'!L17+'RSD D'!L17)</f>
        <v>0</v>
      </c>
      <c r="D17" s="1">
        <f>SUM(Gesamtübersicht!E17)</f>
        <v>0</v>
      </c>
      <c r="E17" s="162" t="e">
        <f t="shared" si="0"/>
        <v>#DIV/0!</v>
      </c>
      <c r="H17" s="54">
        <v>8141.03</v>
      </c>
      <c r="I17" s="7">
        <f>SUM(H17+BLB!L17)</f>
        <v>8141.03</v>
      </c>
      <c r="J17" s="54">
        <v>0</v>
      </c>
      <c r="K17" s="7">
        <f>SUM(J17+'RSD A'!L17)</f>
        <v>0</v>
      </c>
      <c r="L17" s="54">
        <v>0</v>
      </c>
      <c r="M17" s="7">
        <f>SUM(L17+'RSD B'!L17)</f>
        <v>0</v>
      </c>
      <c r="N17" s="54">
        <v>0</v>
      </c>
      <c r="O17" s="7">
        <f>SUM(N17+'RSD C'!L17)</f>
        <v>0</v>
      </c>
      <c r="P17" s="54">
        <v>0</v>
      </c>
      <c r="Q17" s="7">
        <f>SUM(P17+'RSD D'!L17)</f>
        <v>0</v>
      </c>
      <c r="R17" s="14">
        <f t="shared" si="2"/>
        <v>8141.03</v>
      </c>
    </row>
    <row r="18" spans="1:18" ht="13.5" thickBot="1">
      <c r="A18" s="26" t="s">
        <v>159</v>
      </c>
      <c r="C18" s="164">
        <f>SUM(BLB!L18+'RSD A'!L18+'RSD B'!L18+'RSD C'!L18+'RSD D'!L18)</f>
        <v>25015.670000000002</v>
      </c>
      <c r="D18" s="1">
        <f>SUM(Gesamtübersicht!E18)</f>
        <v>122</v>
      </c>
      <c r="E18" s="162">
        <f t="shared" si="0"/>
        <v>205.0464754098361</v>
      </c>
      <c r="H18" s="54">
        <v>0</v>
      </c>
      <c r="I18" s="7">
        <f>SUM(H18+BLB!L18)</f>
        <v>0</v>
      </c>
      <c r="J18" s="54">
        <v>16727.67</v>
      </c>
      <c r="K18" s="7">
        <f>SUM(J18+'RSD A'!L18)</f>
        <v>24330.519999999997</v>
      </c>
      <c r="L18" s="54">
        <v>73073.97</v>
      </c>
      <c r="M18" s="7">
        <f>SUM(L18+'RSD B'!L18)</f>
        <v>85026.6</v>
      </c>
      <c r="N18" s="54">
        <v>22102.5</v>
      </c>
      <c r="O18" s="7">
        <f>SUM(N18+'RSD C'!L18)</f>
        <v>23569.42</v>
      </c>
      <c r="P18" s="54">
        <v>47588.83</v>
      </c>
      <c r="Q18" s="7">
        <f>SUM(P18+'RSD D'!L18)</f>
        <v>51582.1</v>
      </c>
      <c r="R18" s="14">
        <f t="shared" si="2"/>
        <v>184508.63999999998</v>
      </c>
    </row>
    <row r="19" spans="1:18" ht="13.5" thickBot="1">
      <c r="A19" s="26" t="s">
        <v>19</v>
      </c>
      <c r="B19" s="214"/>
      <c r="C19" s="164">
        <f>SUM(BLB!L19+'RSD A'!L19+'RSD B'!L19+'RSD C'!L19+'RSD D'!L19)</f>
        <v>24843.089999999997</v>
      </c>
      <c r="D19" s="1">
        <f>SUM(Gesamtübersicht!E19)</f>
        <v>0</v>
      </c>
      <c r="E19" s="162" t="e">
        <f t="shared" si="0"/>
        <v>#DIV/0!</v>
      </c>
      <c r="H19" s="54">
        <v>18250.36</v>
      </c>
      <c r="I19" s="7">
        <f>SUM(H19+BLB!L19)</f>
        <v>19889.08</v>
      </c>
      <c r="J19" s="54">
        <v>68201.91</v>
      </c>
      <c r="K19" s="7">
        <f>SUM(J19+'RSD A'!L19)</f>
        <v>76059.31</v>
      </c>
      <c r="L19" s="54">
        <v>69039.48</v>
      </c>
      <c r="M19" s="7">
        <f>SUM(L19+'RSD B'!L19)</f>
        <v>75593.2</v>
      </c>
      <c r="N19" s="54">
        <v>105149.72</v>
      </c>
      <c r="O19" s="7">
        <f>SUM(N19+'RSD C'!L19)</f>
        <v>113191.05</v>
      </c>
      <c r="P19" s="54">
        <v>35566.11</v>
      </c>
      <c r="Q19" s="7">
        <f>SUM(P19+'RSD D'!L19)</f>
        <v>36318.03</v>
      </c>
      <c r="R19" s="14">
        <f t="shared" si="2"/>
        <v>321050.67000000004</v>
      </c>
    </row>
    <row r="20" spans="1:18" ht="13.5" thickBot="1">
      <c r="A20" s="40" t="s">
        <v>101</v>
      </c>
      <c r="B20" s="253">
        <v>149342.54</v>
      </c>
      <c r="C20" s="164">
        <v>16593.61</v>
      </c>
      <c r="D20" s="1">
        <f>SUM(Gesamtübersicht!E20)</f>
        <v>0</v>
      </c>
      <c r="E20" s="162">
        <f>SUM((C20+C21)/(D20+D21))</f>
        <v>1263.3252</v>
      </c>
      <c r="H20" s="54">
        <v>0</v>
      </c>
      <c r="I20" s="7">
        <f>SUM(H20+BLB!L20)</f>
        <v>0</v>
      </c>
      <c r="J20" s="54">
        <v>0</v>
      </c>
      <c r="K20" s="7">
        <f>SUM(J20+'RSD A'!L20)</f>
        <v>0</v>
      </c>
      <c r="L20" s="54">
        <v>0</v>
      </c>
      <c r="M20" s="7">
        <f>SUM(L20+'RSD B'!L20)</f>
        <v>0</v>
      </c>
      <c r="N20" s="54">
        <v>0</v>
      </c>
      <c r="O20" s="7">
        <f>SUM(N20+'RSD C'!L20)</f>
        <v>0</v>
      </c>
      <c r="P20" s="54">
        <v>0</v>
      </c>
      <c r="Q20" s="7">
        <f>SUM(P20+'RSD D'!L20)</f>
        <v>0</v>
      </c>
      <c r="R20" s="14">
        <f>SUM(I20+K20+M20+O20+Q20+B20+C20)</f>
        <v>165936.15000000002</v>
      </c>
    </row>
    <row r="21" spans="1:18" ht="13.5" thickBot="1">
      <c r="A21" s="26" t="s">
        <v>18</v>
      </c>
      <c r="B21" s="217"/>
      <c r="C21" s="164">
        <f>SUM(BLB!L21+'RSD A'!L21+'RSD B'!L21+'RSD C'!L21+'RSD D'!L21)</f>
        <v>14989.52</v>
      </c>
      <c r="D21" s="1">
        <f>SUM(Gesamtübersicht!E21)</f>
        <v>25</v>
      </c>
      <c r="E21" s="162">
        <f t="shared" si="0"/>
        <v>599.5808000000001</v>
      </c>
      <c r="H21" s="54">
        <v>14603.41</v>
      </c>
      <c r="I21" s="7">
        <f>SUM(H21+BLB!L21)</f>
        <v>15547.789999999999</v>
      </c>
      <c r="J21" s="54">
        <v>80162.17</v>
      </c>
      <c r="K21" s="7">
        <f>SUM(J21+'RSD A'!L21)</f>
        <v>86237.17</v>
      </c>
      <c r="L21" s="54">
        <v>10407</v>
      </c>
      <c r="M21" s="7">
        <f>SUM(L21+'RSD B'!L21)</f>
        <v>12819.5</v>
      </c>
      <c r="N21" s="54">
        <v>23236.54</v>
      </c>
      <c r="O21" s="7">
        <f>SUM(N21+'RSD C'!L21)</f>
        <v>28794.18</v>
      </c>
      <c r="P21" s="54">
        <v>0</v>
      </c>
      <c r="Q21" s="7">
        <f>SUM(P21+'RSD D'!L21)</f>
        <v>0</v>
      </c>
      <c r="R21" s="14">
        <f t="shared" si="2"/>
        <v>143398.63999999998</v>
      </c>
    </row>
    <row r="22" spans="1:18" ht="13.5" thickBot="1">
      <c r="A22" s="26" t="s">
        <v>20</v>
      </c>
      <c r="B22" s="217"/>
      <c r="C22" s="164">
        <f>SUM(BLB!L22+'RSD A'!L22+'RSD B'!L22+'RSD C'!L22+'RSD D'!L22)</f>
        <v>48410.159999999996</v>
      </c>
      <c r="D22" s="1">
        <f>SUM(Gesamtübersicht!E22)</f>
        <v>86</v>
      </c>
      <c r="E22" s="162">
        <f t="shared" si="0"/>
        <v>562.9088372093023</v>
      </c>
      <c r="H22" s="54">
        <v>6534.9</v>
      </c>
      <c r="I22" s="7">
        <f>SUM(H22+BLB!L22)</f>
        <v>6534.9</v>
      </c>
      <c r="J22" s="54">
        <v>152298.3</v>
      </c>
      <c r="K22" s="7">
        <f>SUM(J22+'RSD A'!L22)</f>
        <v>162918.59999999998</v>
      </c>
      <c r="L22" s="54">
        <v>144371.38</v>
      </c>
      <c r="M22" s="7">
        <f>SUM(L22+'RSD B'!L22)</f>
        <v>164655.74</v>
      </c>
      <c r="N22" s="54">
        <v>64904.92</v>
      </c>
      <c r="O22" s="7">
        <f>SUM(N22+'RSD C'!L22)</f>
        <v>76262.88</v>
      </c>
      <c r="P22" s="54">
        <v>49453.54</v>
      </c>
      <c r="Q22" s="7">
        <f>SUM(P22+'RSD D'!L22)</f>
        <v>55601.08</v>
      </c>
      <c r="R22" s="14">
        <f t="shared" si="2"/>
        <v>465973.2</v>
      </c>
    </row>
    <row r="23" spans="1:18" ht="13.5" thickBot="1">
      <c r="A23" s="26" t="s">
        <v>21</v>
      </c>
      <c r="B23" s="28"/>
      <c r="C23" s="164">
        <f>SUM(BLB!L23+'RSD A'!L23+'RSD B'!L23+'RSD C'!L23+'RSD D'!L23)</f>
        <v>194145.1</v>
      </c>
      <c r="D23" s="1">
        <f>SUM(Gesamtübersicht!E23)</f>
        <v>263</v>
      </c>
      <c r="E23" s="162">
        <f t="shared" si="0"/>
        <v>738.1942965779468</v>
      </c>
      <c r="H23" s="54">
        <v>155999.26</v>
      </c>
      <c r="I23" s="7">
        <f>SUM(H23+BLB!L23)</f>
        <v>176638.06</v>
      </c>
      <c r="J23" s="54">
        <v>618147.05</v>
      </c>
      <c r="K23" s="7">
        <f>SUM(J23+'RSD A'!L23)</f>
        <v>688788.5</v>
      </c>
      <c r="L23" s="54">
        <v>276518.56</v>
      </c>
      <c r="M23" s="7">
        <f>SUM(L23+'RSD B'!L23)</f>
        <v>309817.74</v>
      </c>
      <c r="N23" s="54">
        <v>363457.9</v>
      </c>
      <c r="O23" s="7">
        <f>SUM(N23+'RSD C'!L23)</f>
        <v>413134.03</v>
      </c>
      <c r="P23" s="54">
        <v>208379.68</v>
      </c>
      <c r="Q23" s="7">
        <f>SUM(P23+'RSD D'!L23)</f>
        <v>228269.22</v>
      </c>
      <c r="R23" s="14">
        <f t="shared" si="2"/>
        <v>1816647.55</v>
      </c>
    </row>
    <row r="24" spans="1:18" ht="13.5" thickBot="1">
      <c r="A24" s="88"/>
      <c r="B24" s="144"/>
      <c r="C24" s="165"/>
      <c r="D24" s="94">
        <f>SUM(Gesamtübersicht!D20)</f>
        <v>0</v>
      </c>
      <c r="E24" s="179"/>
      <c r="F24" s="144"/>
      <c r="G24" s="89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8"/>
    </row>
    <row r="25" spans="1:18" ht="13.5" thickBot="1">
      <c r="A25" s="26" t="s">
        <v>22</v>
      </c>
      <c r="C25" s="164">
        <f>SUM(BLB!L25+'RSD A'!L25+'RSD B'!L25+'RSD C'!L25+'RSD D'!L25)</f>
        <v>106879.53000000001</v>
      </c>
      <c r="D25" s="1">
        <f>SUM(Gesamtübersicht!E25)</f>
        <v>61</v>
      </c>
      <c r="E25" s="162">
        <f>SUM((C25+C26+C27)/D25)</f>
        <v>1752.123442622951</v>
      </c>
      <c r="H25" s="54">
        <v>17953.75</v>
      </c>
      <c r="I25" s="7">
        <f>SUM(H25+BLB!L25)</f>
        <v>19039.15</v>
      </c>
      <c r="J25" s="54">
        <v>129065.68</v>
      </c>
      <c r="K25" s="7">
        <f>SUM(J25+'RSD A'!L25)</f>
        <v>150944.34</v>
      </c>
      <c r="L25" s="54">
        <v>274197.45</v>
      </c>
      <c r="M25" s="7">
        <f>SUM(L25+'RSD B'!L25)</f>
        <v>309513.43</v>
      </c>
      <c r="N25" s="54">
        <v>190711.09</v>
      </c>
      <c r="O25" s="7">
        <f>SUM(N25+'RSD C'!L25)</f>
        <v>212606.47</v>
      </c>
      <c r="P25" s="54">
        <v>315005.8</v>
      </c>
      <c r="Q25" s="7">
        <f>SUM(P25+'RSD D'!L25)</f>
        <v>341709.91</v>
      </c>
      <c r="R25" s="14">
        <f>SUM(I25+K25+M25+O25+Q25)</f>
        <v>1033813.3</v>
      </c>
    </row>
    <row r="26" spans="1:18" ht="13.5" thickBot="1">
      <c r="A26" s="26" t="s">
        <v>104</v>
      </c>
      <c r="C26" s="164">
        <f>SUM(BLB!L26+'RSD A'!L26+'RSD B'!L26+'RSD C'!L26+'RSD D'!L26)</f>
        <v>0</v>
      </c>
      <c r="D26" s="248" t="s">
        <v>356</v>
      </c>
      <c r="E26" s="249" t="s">
        <v>357</v>
      </c>
      <c r="H26" s="54">
        <v>0</v>
      </c>
      <c r="I26" s="7">
        <f>SUM(H26+BLB!L26)</f>
        <v>0</v>
      </c>
      <c r="J26" s="54">
        <v>0</v>
      </c>
      <c r="K26" s="7">
        <f>SUM(J26+'RSD A'!L26)</f>
        <v>0</v>
      </c>
      <c r="L26" s="54">
        <v>0</v>
      </c>
      <c r="M26" s="7">
        <f>SUM(L26+'RSD B'!L26)</f>
        <v>0</v>
      </c>
      <c r="N26" s="54">
        <v>0</v>
      </c>
      <c r="O26" s="7">
        <f>SUM(N26+'RSD C'!L26)</f>
        <v>0</v>
      </c>
      <c r="P26" s="54">
        <v>0</v>
      </c>
      <c r="Q26" s="7">
        <f>SUM(P26+'RSD D'!L26)</f>
        <v>0</v>
      </c>
      <c r="R26" s="14">
        <f>SUM(I26+K26+M26+O26+Q26)</f>
        <v>0</v>
      </c>
    </row>
    <row r="27" spans="1:18" ht="13.5" thickBot="1">
      <c r="A27" s="26" t="s">
        <v>105</v>
      </c>
      <c r="C27" s="164">
        <f>SUM(BLB!L27+'RSD A'!L27+'RSD B'!L27+'RSD C'!L27+'RSD D'!L27)</f>
        <v>0</v>
      </c>
      <c r="D27" s="248" t="s">
        <v>356</v>
      </c>
      <c r="E27" s="249" t="s">
        <v>357</v>
      </c>
      <c r="H27" s="54">
        <v>0</v>
      </c>
      <c r="I27" s="7">
        <f>SUM(H27+BLB!L27)</f>
        <v>0</v>
      </c>
      <c r="J27" s="54">
        <v>0</v>
      </c>
      <c r="K27" s="7">
        <f>SUM(J27+'RSD A'!L27)</f>
        <v>0</v>
      </c>
      <c r="L27" s="54">
        <v>0</v>
      </c>
      <c r="M27" s="7">
        <f>SUM(L27+'RSD B'!L27)</f>
        <v>0</v>
      </c>
      <c r="N27" s="54">
        <v>0</v>
      </c>
      <c r="O27" s="7">
        <f>SUM(N27+'RSD C'!L27)</f>
        <v>0</v>
      </c>
      <c r="P27" s="54">
        <v>0</v>
      </c>
      <c r="Q27" s="7">
        <f>SUM(P27+'RSD D'!L27)</f>
        <v>0</v>
      </c>
      <c r="R27" s="14">
        <f>SUM(I27+K27+M27+O27+Q27)</f>
        <v>0</v>
      </c>
    </row>
    <row r="28" spans="1:18" ht="12.75">
      <c r="A28" s="26" t="s">
        <v>106</v>
      </c>
      <c r="C28" s="164">
        <f>SUM(BLB!L28+'RSD A'!L28+'RSD B'!L28+'RSD C'!L28+'RSD D'!L28)</f>
        <v>-140.67</v>
      </c>
      <c r="D28" s="1">
        <f>SUM(Gesamtübersicht!E28)</f>
        <v>0</v>
      </c>
      <c r="E28" s="162" t="e">
        <f t="shared" si="0"/>
        <v>#DIV/0!</v>
      </c>
      <c r="H28" s="54">
        <v>9070.25</v>
      </c>
      <c r="I28" s="7">
        <f>SUM(H28+BLB!L28)</f>
        <v>8929.58</v>
      </c>
      <c r="J28" s="54">
        <v>0</v>
      </c>
      <c r="K28" s="7">
        <f>SUM(J28+'RSD A'!L28)</f>
        <v>0</v>
      </c>
      <c r="L28" s="54">
        <v>0</v>
      </c>
      <c r="M28" s="7">
        <f>SUM(L28+'RSD B'!L28)</f>
        <v>0</v>
      </c>
      <c r="N28" s="54">
        <v>0</v>
      </c>
      <c r="O28" s="7">
        <f>SUM(N28+'RSD C'!L28)</f>
        <v>0</v>
      </c>
      <c r="P28" s="54">
        <v>0</v>
      </c>
      <c r="Q28" s="7">
        <f>SUM(P28+'RSD D'!L28)</f>
        <v>0</v>
      </c>
      <c r="R28" s="14">
        <f>SUM(I28+K28+M28+O28+Q28)</f>
        <v>8929.58</v>
      </c>
    </row>
    <row r="29" spans="1:18" ht="13.5" thickBot="1">
      <c r="A29" s="88"/>
      <c r="B29" s="144"/>
      <c r="C29" s="171"/>
      <c r="D29" s="94"/>
      <c r="E29" s="180"/>
      <c r="F29" s="144"/>
      <c r="G29" s="89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</row>
    <row r="30" spans="1:18" ht="13.5" thickBot="1">
      <c r="A30" s="26" t="s">
        <v>26</v>
      </c>
      <c r="C30" s="164">
        <f>SUM(BLB!L30+'RSD A'!L30+'RSD B'!L30+'RSD C'!L30+'RSD D'!L30)</f>
        <v>35124.12</v>
      </c>
      <c r="D30" s="1">
        <f>SUM(Gesamtübersicht!E30)</f>
        <v>144</v>
      </c>
      <c r="E30" s="162">
        <f>SUM((C30+C34+C35+C36)/(D30))</f>
        <v>374.4443055555555</v>
      </c>
      <c r="H30" s="54">
        <v>46871.95</v>
      </c>
      <c r="I30" s="7">
        <f>SUM(H30+BLB!L30)</f>
        <v>54657.619999999995</v>
      </c>
      <c r="J30" s="54">
        <v>57973.01</v>
      </c>
      <c r="K30" s="7">
        <f>SUM(J30+'RSD A'!L30)</f>
        <v>62403.83</v>
      </c>
      <c r="L30" s="54">
        <v>87269.98</v>
      </c>
      <c r="M30" s="7">
        <f>SUM(L30+'RSD B'!L30)</f>
        <v>99267.68</v>
      </c>
      <c r="N30" s="54">
        <v>71115.96</v>
      </c>
      <c r="O30" s="7">
        <f>SUM(N30+'RSD C'!L30)</f>
        <v>77893.75</v>
      </c>
      <c r="P30" s="54">
        <v>35395.83</v>
      </c>
      <c r="Q30" s="7">
        <f>SUM(P30+'RSD D'!L30)</f>
        <v>39527.97</v>
      </c>
      <c r="R30" s="14">
        <f aca="true" t="shared" si="3" ref="R30:R43">SUM(I30+K30+M30+O30+Q30)</f>
        <v>333750.85</v>
      </c>
    </row>
    <row r="31" spans="1:18" ht="13.5" thickBot="1">
      <c r="A31" s="26" t="s">
        <v>108</v>
      </c>
      <c r="C31" s="164">
        <f>SUM(BLB!L31+'RSD A'!L31+'RSD B'!L31+'RSD C'!L31+'RSD D'!L31)</f>
        <v>107084.84</v>
      </c>
      <c r="D31" s="1">
        <f>SUM(Gesamtübersicht!E31)</f>
        <v>0</v>
      </c>
      <c r="E31" s="162" t="e">
        <f t="shared" si="0"/>
        <v>#DIV/0!</v>
      </c>
      <c r="H31" s="54">
        <v>395009.88</v>
      </c>
      <c r="I31" s="7">
        <f>SUM(H31+BLB!L31)</f>
        <v>433154.13</v>
      </c>
      <c r="J31" s="54">
        <v>178010.19</v>
      </c>
      <c r="K31" s="7">
        <f>SUM(J31+'RSD A'!L31)</f>
        <v>198746.78</v>
      </c>
      <c r="L31" s="54">
        <v>177182.6</v>
      </c>
      <c r="M31" s="7">
        <f>SUM(L31+'RSD B'!L31)</f>
        <v>195402.13</v>
      </c>
      <c r="N31" s="54">
        <v>137776.62</v>
      </c>
      <c r="O31" s="7">
        <f>SUM(N31+'RSD C'!L31)</f>
        <v>156605.22</v>
      </c>
      <c r="P31" s="54">
        <v>132258.75</v>
      </c>
      <c r="Q31" s="7">
        <f>SUM(P31+'RSD D'!L31)</f>
        <v>143414.62</v>
      </c>
      <c r="R31" s="14">
        <f t="shared" si="3"/>
        <v>1127322.88</v>
      </c>
    </row>
    <row r="32" spans="1:18" ht="13.5" thickBot="1">
      <c r="A32" s="26" t="s">
        <v>23</v>
      </c>
      <c r="C32" s="164">
        <f>SUM(BLB!L32+'RSD A'!L32+'RSD B'!L32+'RSD C'!L32+'RSD D'!L32)</f>
        <v>2806.72</v>
      </c>
      <c r="D32" s="1">
        <f>SUM(Gesamtübersicht!E32)</f>
        <v>0</v>
      </c>
      <c r="E32" s="162" t="e">
        <f t="shared" si="0"/>
        <v>#DIV/0!</v>
      </c>
      <c r="H32" s="54">
        <v>0</v>
      </c>
      <c r="I32" s="7">
        <f>SUM(H32+BLB!L32)</f>
        <v>0</v>
      </c>
      <c r="J32" s="54">
        <v>42472.82</v>
      </c>
      <c r="K32" s="7">
        <f>SUM(J32+'RSD A'!L32)</f>
        <v>45279.54</v>
      </c>
      <c r="L32" s="54">
        <v>440.61</v>
      </c>
      <c r="M32" s="7">
        <f>SUM(L32+'RSD B'!L32)</f>
        <v>440.61</v>
      </c>
      <c r="N32" s="54">
        <v>1236.48</v>
      </c>
      <c r="O32" s="7">
        <f>SUM(N32+'RSD C'!L32)</f>
        <v>1236.48</v>
      </c>
      <c r="P32" s="54">
        <v>0</v>
      </c>
      <c r="Q32" s="7">
        <f>SUM(P32+'RSD D'!L32)</f>
        <v>0</v>
      </c>
      <c r="R32" s="14">
        <f t="shared" si="3"/>
        <v>46956.630000000005</v>
      </c>
    </row>
    <row r="33" spans="1:18" ht="13.5" thickBot="1">
      <c r="A33" s="26" t="s">
        <v>232</v>
      </c>
      <c r="C33" s="164">
        <f>SUM(BLB!L33+'RSD A'!L33+'RSD B'!L33+'RSD C'!L33+'RSD D'!L33)</f>
        <v>2469.69</v>
      </c>
      <c r="D33" s="1">
        <f>SUM(Gesamtübersicht!E33)</f>
        <v>0</v>
      </c>
      <c r="E33" s="162" t="e">
        <f>SUM(C33/D33)</f>
        <v>#DIV/0!</v>
      </c>
      <c r="H33" s="54">
        <v>0</v>
      </c>
      <c r="I33" s="7">
        <f>SUM(H33+BLB!L33)</f>
        <v>0</v>
      </c>
      <c r="J33" s="54">
        <v>0</v>
      </c>
      <c r="K33" s="7">
        <f>SUM(J33+'RSD A'!L33)</f>
        <v>2080.69</v>
      </c>
      <c r="L33" s="54">
        <v>8586.25</v>
      </c>
      <c r="M33" s="7">
        <f>SUM(L33+'RSD B'!L33)</f>
        <v>8975.25</v>
      </c>
      <c r="N33" s="54">
        <v>0</v>
      </c>
      <c r="O33" s="7">
        <f>SUM(N33+'RSD C'!L33)</f>
        <v>0</v>
      </c>
      <c r="P33" s="54">
        <v>0</v>
      </c>
      <c r="Q33" s="7">
        <f>SUM(P33+'RSD D'!L33)</f>
        <v>0</v>
      </c>
      <c r="R33" s="14">
        <f t="shared" si="3"/>
        <v>11055.94</v>
      </c>
    </row>
    <row r="34" spans="1:18" ht="13.5" thickBot="1">
      <c r="A34" s="26" t="s">
        <v>36</v>
      </c>
      <c r="C34" s="164">
        <f>SUM(BLB!L34+'RSD A'!L34+'RSD B'!L34+'RSD C'!L34+'RSD D'!L34)</f>
        <v>17528.219999999998</v>
      </c>
      <c r="D34" s="248" t="s">
        <v>356</v>
      </c>
      <c r="E34" s="249" t="s">
        <v>357</v>
      </c>
      <c r="H34" s="54">
        <v>47276.26</v>
      </c>
      <c r="I34" s="7">
        <f>SUM(H34+BLB!L34)</f>
        <v>52064.66</v>
      </c>
      <c r="J34" s="54">
        <v>30076.17</v>
      </c>
      <c r="K34" s="7">
        <f>SUM(J34+'RSD A'!L34)</f>
        <v>33687.65</v>
      </c>
      <c r="L34" s="54">
        <v>35477.95</v>
      </c>
      <c r="M34" s="7">
        <f>SUM(L34+'RSD B'!L34)</f>
        <v>39036.219999999994</v>
      </c>
      <c r="N34" s="54">
        <v>28045.87</v>
      </c>
      <c r="O34" s="7">
        <f>SUM(N34+'RSD C'!L34)</f>
        <v>31507.57</v>
      </c>
      <c r="P34" s="54">
        <v>19643.33</v>
      </c>
      <c r="Q34" s="7">
        <f>SUM(P34+'RSD D'!L34)</f>
        <v>21751.7</v>
      </c>
      <c r="R34" s="14">
        <f t="shared" si="3"/>
        <v>178047.80000000002</v>
      </c>
    </row>
    <row r="35" spans="1:18" ht="13.5" thickBot="1">
      <c r="A35" s="26" t="s">
        <v>102</v>
      </c>
      <c r="C35" s="164">
        <f>SUM(BLB!L35+'RSD A'!L35+'RSD B'!L35+'RSD C'!L35+'RSD D'!L35)</f>
        <v>1096.04</v>
      </c>
      <c r="D35" s="248" t="s">
        <v>356</v>
      </c>
      <c r="E35" s="249" t="s">
        <v>357</v>
      </c>
      <c r="H35" s="54">
        <v>3038.6</v>
      </c>
      <c r="I35" s="7">
        <f>SUM(H35+BLB!L35)</f>
        <v>3356.2</v>
      </c>
      <c r="J35" s="54">
        <v>1757.49</v>
      </c>
      <c r="K35" s="7">
        <f>SUM(J35+'RSD A'!L35)</f>
        <v>1869.9</v>
      </c>
      <c r="L35" s="54">
        <v>4125.7</v>
      </c>
      <c r="M35" s="7">
        <f>SUM(L35+'RSD B'!L35)</f>
        <v>4594.7</v>
      </c>
      <c r="N35" s="54">
        <v>1804.61</v>
      </c>
      <c r="O35" s="7">
        <f>SUM(N35+'RSD C'!L35)</f>
        <v>2001.6399999999999</v>
      </c>
      <c r="P35" s="54">
        <v>789.8</v>
      </c>
      <c r="Q35" s="7">
        <f>SUM(P35+'RSD D'!L35)</f>
        <v>789.8</v>
      </c>
      <c r="R35" s="14">
        <f t="shared" si="3"/>
        <v>12612.239999999998</v>
      </c>
    </row>
    <row r="36" spans="1:18" ht="13.5" thickBot="1">
      <c r="A36" s="26" t="s">
        <v>103</v>
      </c>
      <c r="C36" s="250">
        <f>SUM(BLB!L36+'RSD A'!L36+'RSD B'!L36+'RSD C'!L36+'RSD D'!L36)</f>
        <v>171.6</v>
      </c>
      <c r="D36" s="248" t="s">
        <v>356</v>
      </c>
      <c r="E36" s="249" t="s">
        <v>357</v>
      </c>
      <c r="H36" s="54">
        <v>363</v>
      </c>
      <c r="I36" s="7">
        <f>SUM(H36+BLB!L36)</f>
        <v>435.6</v>
      </c>
      <c r="J36" s="54">
        <v>158.4</v>
      </c>
      <c r="K36" s="7">
        <f>SUM(J36+'RSD A'!L36)</f>
        <v>171.6</v>
      </c>
      <c r="L36" s="54">
        <v>369.6</v>
      </c>
      <c r="M36" s="7">
        <f>SUM(L36+'RSD B'!L36)</f>
        <v>415.8</v>
      </c>
      <c r="N36" s="54">
        <v>283.8</v>
      </c>
      <c r="O36" s="7">
        <f>SUM(N36+'RSD C'!L36)</f>
        <v>316.8</v>
      </c>
      <c r="P36" s="54">
        <v>59.4</v>
      </c>
      <c r="Q36" s="7">
        <f>SUM(P36+'RSD D'!L36)</f>
        <v>66</v>
      </c>
      <c r="R36" s="14">
        <f t="shared" si="3"/>
        <v>1405.8</v>
      </c>
    </row>
    <row r="37" spans="1:18" ht="13.5" thickBot="1">
      <c r="A37" s="26" t="s">
        <v>289</v>
      </c>
      <c r="C37" s="164">
        <f>SUM(BLB!L37+'RSD A'!L37+'RSD B'!L37+'RSD C'!L37+'RSD D'!L37)</f>
        <v>2103.58</v>
      </c>
      <c r="D37" s="1">
        <f>SUM(Gesamtübersicht!E37)</f>
        <v>0</v>
      </c>
      <c r="E37" s="162" t="e">
        <f t="shared" si="0"/>
        <v>#DIV/0!</v>
      </c>
      <c r="H37" s="54">
        <v>0</v>
      </c>
      <c r="I37" s="7">
        <f>SUM(H37+BLB!L37)</f>
        <v>0</v>
      </c>
      <c r="J37" s="54">
        <v>115468.52</v>
      </c>
      <c r="K37" s="7">
        <f>SUM(J37+'RSD A'!L37)</f>
        <v>117572.1</v>
      </c>
      <c r="L37" s="54">
        <v>60124.93</v>
      </c>
      <c r="M37" s="7">
        <f>SUM(L37+'RSD B'!L37)</f>
        <v>60124.93</v>
      </c>
      <c r="N37" s="54">
        <v>0</v>
      </c>
      <c r="O37" s="7">
        <f>SUM(N37+'RSD C'!L37)</f>
        <v>0</v>
      </c>
      <c r="P37" s="54">
        <v>0</v>
      </c>
      <c r="Q37" s="7">
        <f>SUM(P37+'RSD D'!L37)</f>
        <v>0</v>
      </c>
      <c r="R37" s="14">
        <f t="shared" si="3"/>
        <v>177697.03</v>
      </c>
    </row>
    <row r="38" spans="1:18" ht="13.5" thickBot="1">
      <c r="A38" s="26" t="s">
        <v>293</v>
      </c>
      <c r="C38" s="164">
        <f>SUM(BLB!L38+'RSD A'!L38+'RSD B'!L38+'RSD C'!L38+'RSD D'!L38)</f>
        <v>7316.44</v>
      </c>
      <c r="D38" s="1">
        <f>SUM(Gesamtübersicht!E38)</f>
        <v>0</v>
      </c>
      <c r="E38" s="162" t="e">
        <f t="shared" si="0"/>
        <v>#DIV/0!</v>
      </c>
      <c r="H38" s="54">
        <v>0</v>
      </c>
      <c r="I38" s="7">
        <f>SUM(H38+BLB!L38)</f>
        <v>0</v>
      </c>
      <c r="J38" s="54">
        <v>0</v>
      </c>
      <c r="K38" s="7">
        <f>SUM(J38+'RSD A'!L38)</f>
        <v>0</v>
      </c>
      <c r="L38" s="54">
        <v>26160.56</v>
      </c>
      <c r="M38" s="7">
        <f>SUM(L38+'RSD B'!L38)</f>
        <v>26160.56</v>
      </c>
      <c r="N38" s="54">
        <v>22946.23</v>
      </c>
      <c r="O38" s="7">
        <f>SUM(N38+'RSD C'!L38)</f>
        <v>30262.67</v>
      </c>
      <c r="P38" s="54">
        <v>0</v>
      </c>
      <c r="Q38" s="7">
        <f>SUM(P38+'RSD D'!L38)</f>
        <v>0</v>
      </c>
      <c r="R38" s="14">
        <f t="shared" si="3"/>
        <v>56423.229999999996</v>
      </c>
    </row>
    <row r="39" spans="1:18" ht="13.5" thickBot="1">
      <c r="A39" s="26" t="s">
        <v>298</v>
      </c>
      <c r="C39" s="164">
        <f>SUM(BLB!L39+'RSD A'!L39+'RSD B'!L39+'RSD C'!L39+'RSD D'!L39)</f>
        <v>0</v>
      </c>
      <c r="D39" s="1">
        <f>SUM(Gesamtübersicht!E39)</f>
        <v>0</v>
      </c>
      <c r="E39" s="162" t="e">
        <f t="shared" si="0"/>
        <v>#DIV/0!</v>
      </c>
      <c r="H39" s="54">
        <v>18394.09</v>
      </c>
      <c r="I39" s="7">
        <f>SUM(H39+BLB!L39)</f>
        <v>18394.09</v>
      </c>
      <c r="J39" s="54">
        <v>0</v>
      </c>
      <c r="K39" s="7">
        <f>SUM(J39+'RSD A'!L39)</f>
        <v>0</v>
      </c>
      <c r="L39" s="54">
        <v>0</v>
      </c>
      <c r="M39" s="7">
        <f>SUM(L39+'RSD B'!L39)</f>
        <v>0</v>
      </c>
      <c r="N39" s="54">
        <v>0</v>
      </c>
      <c r="O39" s="7">
        <f>SUM(N39+'RSD C'!L39)</f>
        <v>0</v>
      </c>
      <c r="P39" s="54">
        <v>0</v>
      </c>
      <c r="Q39" s="7">
        <f>SUM(P39+'RSD D'!L39)</f>
        <v>0</v>
      </c>
      <c r="R39" s="14">
        <f t="shared" si="3"/>
        <v>18394.09</v>
      </c>
    </row>
    <row r="40" spans="1:18" ht="13.5" thickBot="1">
      <c r="A40" s="26" t="s">
        <v>300</v>
      </c>
      <c r="C40" s="164">
        <f>SUM(BLB!L40+'RSD A'!L40+'RSD B'!L40+'RSD C'!L40+'RSD D'!L40)</f>
        <v>0</v>
      </c>
      <c r="D40" s="1">
        <f>SUM(Gesamtübersicht!E40)</f>
        <v>0</v>
      </c>
      <c r="E40" s="162" t="e">
        <f t="shared" si="0"/>
        <v>#DIV/0!</v>
      </c>
      <c r="H40" s="54">
        <v>0</v>
      </c>
      <c r="I40" s="7">
        <f>SUM(H40+BLB!L40)</f>
        <v>0</v>
      </c>
      <c r="J40" s="54">
        <v>0</v>
      </c>
      <c r="K40" s="7">
        <f>SUM(J40+'RSD A'!L40)</f>
        <v>0</v>
      </c>
      <c r="L40" s="54">
        <v>0</v>
      </c>
      <c r="M40" s="7">
        <f>SUM(L40+'RSD B'!L40)</f>
        <v>0</v>
      </c>
      <c r="N40" s="54">
        <v>0</v>
      </c>
      <c r="O40" s="7">
        <f>SUM(N40+'RSD C'!L40)</f>
        <v>0</v>
      </c>
      <c r="P40" s="54">
        <v>0</v>
      </c>
      <c r="Q40" s="7">
        <f>SUM(P40+'RSD D'!L40)</f>
        <v>0</v>
      </c>
      <c r="R40" s="14">
        <f t="shared" si="3"/>
        <v>0</v>
      </c>
    </row>
    <row r="41" spans="1:18" ht="13.5" thickBot="1">
      <c r="A41" s="26" t="s">
        <v>290</v>
      </c>
      <c r="C41" s="164">
        <f>SUM(BLB!L41+'RSD A'!L41+'RSD B'!L41+'RSD C'!L41+'RSD D'!L41)</f>
        <v>0</v>
      </c>
      <c r="D41" s="248" t="s">
        <v>356</v>
      </c>
      <c r="E41" s="249" t="s">
        <v>357</v>
      </c>
      <c r="H41" s="54">
        <v>0</v>
      </c>
      <c r="I41" s="7">
        <f>SUM(H41+BLB!L41)</f>
        <v>0</v>
      </c>
      <c r="J41" s="54">
        <v>0</v>
      </c>
      <c r="K41" s="7">
        <f>SUM(J41+'RSD A'!L41)</f>
        <v>0</v>
      </c>
      <c r="L41" s="54">
        <v>1628.25</v>
      </c>
      <c r="M41" s="7">
        <f>SUM(L41+'RSD B'!L41)</f>
        <v>1628.25</v>
      </c>
      <c r="N41" s="54">
        <v>0</v>
      </c>
      <c r="O41" s="7">
        <f>SUM(N41+'RSD C'!L41)</f>
        <v>0</v>
      </c>
      <c r="P41" s="54">
        <v>0</v>
      </c>
      <c r="Q41" s="7">
        <f>SUM(P41+'RSD D'!L41)</f>
        <v>0</v>
      </c>
      <c r="R41" s="14">
        <f t="shared" si="3"/>
        <v>1628.25</v>
      </c>
    </row>
    <row r="42" spans="1:18" ht="13.5" thickBot="1">
      <c r="A42" s="26" t="s">
        <v>291</v>
      </c>
      <c r="C42" s="164">
        <f>SUM(BLB!L42+'RSD A'!L42+'RSD B'!L42+'RSD C'!L42+'RSD D'!L42)</f>
        <v>0</v>
      </c>
      <c r="D42" s="248" t="s">
        <v>356</v>
      </c>
      <c r="E42" s="249" t="s">
        <v>357</v>
      </c>
      <c r="H42" s="54">
        <v>0</v>
      </c>
      <c r="I42" s="7">
        <f>SUM(H42+BLB!L42)</f>
        <v>0</v>
      </c>
      <c r="J42" s="54">
        <v>156</v>
      </c>
      <c r="K42" s="7">
        <f>SUM(J42+'RSD A'!L42)</f>
        <v>156</v>
      </c>
      <c r="L42" s="54">
        <v>0</v>
      </c>
      <c r="M42" s="7">
        <f>SUM(L42+'RSD B'!L42)</f>
        <v>0</v>
      </c>
      <c r="N42" s="54">
        <v>0</v>
      </c>
      <c r="O42" s="7">
        <f>SUM(N42+'RSD C'!L42)</f>
        <v>0</v>
      </c>
      <c r="P42" s="54">
        <v>0</v>
      </c>
      <c r="Q42" s="7">
        <f>SUM(P42+'RSD D'!L42)</f>
        <v>0</v>
      </c>
      <c r="R42" s="14">
        <f t="shared" si="3"/>
        <v>156</v>
      </c>
    </row>
    <row r="43" spans="1:18" ht="12.75">
      <c r="A43" s="26" t="s">
        <v>292</v>
      </c>
      <c r="C43" s="164">
        <f>SUM(BLB!L43+'RSD A'!L43+'RSD B'!L43+'RSD C'!L43+'RSD D'!L43)</f>
        <v>0</v>
      </c>
      <c r="D43" s="248" t="s">
        <v>356</v>
      </c>
      <c r="E43" s="249" t="s">
        <v>357</v>
      </c>
      <c r="H43" s="54">
        <v>0</v>
      </c>
      <c r="I43" s="7">
        <f>SUM(H43+BLB!L43)</f>
        <v>0</v>
      </c>
      <c r="J43" s="54">
        <v>55.28</v>
      </c>
      <c r="K43" s="7">
        <f>SUM(J43+'RSD A'!L43)</f>
        <v>55.28</v>
      </c>
      <c r="L43" s="54">
        <v>0</v>
      </c>
      <c r="M43" s="7">
        <f>SUM(L43+'RSD B'!L43)</f>
        <v>0</v>
      </c>
      <c r="N43" s="54">
        <v>0</v>
      </c>
      <c r="O43" s="7">
        <f>SUM(N43+'RSD C'!L43)</f>
        <v>0</v>
      </c>
      <c r="P43" s="54">
        <v>0</v>
      </c>
      <c r="Q43" s="7">
        <f>SUM(P43+'RSD D'!L43)</f>
        <v>0</v>
      </c>
      <c r="R43" s="14">
        <f t="shared" si="3"/>
        <v>55.28</v>
      </c>
    </row>
    <row r="44" spans="1:18" ht="13.5" thickBot="1">
      <c r="A44" s="88"/>
      <c r="B44" s="252"/>
      <c r="C44" s="172"/>
      <c r="D44" s="177"/>
      <c r="E44" s="180"/>
      <c r="F44" s="144"/>
      <c r="G44" s="89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8"/>
    </row>
    <row r="45" spans="1:18" ht="13.5" thickBot="1">
      <c r="A45" s="26" t="s">
        <v>315</v>
      </c>
      <c r="C45" s="164">
        <f>SUM(BLB!L45+'RSD A'!L45+'RSD B'!L45+'RSD C'!L45+'RSD D'!L45)</f>
        <v>344964.38</v>
      </c>
      <c r="D45" s="1">
        <f>SUM(Gesamtübersicht!E45)</f>
        <v>110</v>
      </c>
      <c r="E45" s="162">
        <f t="shared" si="0"/>
        <v>3136.039818181818</v>
      </c>
      <c r="H45" s="54">
        <v>15773.1</v>
      </c>
      <c r="I45" s="7">
        <f>SUM(H45+BLB!L45)</f>
        <v>20258.27</v>
      </c>
      <c r="J45" s="54">
        <v>769346.28</v>
      </c>
      <c r="K45" s="7">
        <f>SUM(J45+'RSD A'!L45)</f>
        <v>814885.55</v>
      </c>
      <c r="L45" s="54">
        <v>1450030.69</v>
      </c>
      <c r="M45" s="7">
        <f>SUM(L45+'RSD B'!L45)</f>
        <v>1575745.04</v>
      </c>
      <c r="N45" s="54">
        <v>795409.11</v>
      </c>
      <c r="O45" s="7">
        <f>SUM(N45+'RSD C'!L45)</f>
        <v>946371.8</v>
      </c>
      <c r="P45" s="54">
        <v>259850.89</v>
      </c>
      <c r="Q45" s="7">
        <f>SUM(P45+'RSD D'!L45)</f>
        <v>278113.79000000004</v>
      </c>
      <c r="R45" s="14">
        <f aca="true" t="shared" si="4" ref="R45:R52">SUM(I45+K45+M45+O45+Q45)</f>
        <v>3635374.45</v>
      </c>
    </row>
    <row r="46" spans="1:18" ht="13.5" thickBot="1">
      <c r="A46" s="26" t="s">
        <v>125</v>
      </c>
      <c r="C46" s="164">
        <f>SUM(BLB!L46+'RSD A'!L46+'RSD B'!L46+'RSD C'!L46+'RSD D'!L46)</f>
        <v>36569.07</v>
      </c>
      <c r="D46" s="1">
        <f>SUM(Gesamtübersicht!E46)</f>
        <v>29</v>
      </c>
      <c r="E46" s="162">
        <f t="shared" si="0"/>
        <v>1261.0024137931034</v>
      </c>
      <c r="H46" s="54">
        <v>32271.58</v>
      </c>
      <c r="I46" s="7">
        <f>SUM(H46+BLB!L46)</f>
        <v>32540.72</v>
      </c>
      <c r="J46" s="54">
        <v>58079.88</v>
      </c>
      <c r="K46" s="7">
        <f>SUM(J46+'RSD A'!L46)</f>
        <v>62078.07</v>
      </c>
      <c r="L46" s="54">
        <v>245435.25</v>
      </c>
      <c r="M46" s="7">
        <f>SUM(L46+'RSD B'!L46)</f>
        <v>265003.06</v>
      </c>
      <c r="N46" s="54">
        <v>72405.7</v>
      </c>
      <c r="O46" s="7">
        <f>SUM(N46+'RSD C'!L46)</f>
        <v>80769.51999999999</v>
      </c>
      <c r="P46" s="54">
        <v>140285.21</v>
      </c>
      <c r="Q46" s="7">
        <f>SUM(P46+'RSD D'!L46)</f>
        <v>144655.31999999998</v>
      </c>
      <c r="R46" s="14">
        <f t="shared" si="4"/>
        <v>585046.69</v>
      </c>
    </row>
    <row r="47" spans="1:18" ht="13.5" thickBot="1">
      <c r="A47" s="26" t="s">
        <v>126</v>
      </c>
      <c r="C47" s="164">
        <f>SUM(BLB!L47+'RSD A'!L47+'RSD B'!L47+'RSD C'!L47+'RSD D'!L47)</f>
        <v>82073.87999999999</v>
      </c>
      <c r="D47" s="1">
        <f>SUM(Gesamtübersicht!E47)</f>
        <v>27</v>
      </c>
      <c r="E47" s="162">
        <f t="shared" si="0"/>
        <v>3039.773333333333</v>
      </c>
      <c r="H47" s="54">
        <v>37654.93</v>
      </c>
      <c r="I47" s="7">
        <f>SUM(H47+BLB!L47)</f>
        <v>42097.1</v>
      </c>
      <c r="J47" s="54">
        <v>176668.77</v>
      </c>
      <c r="K47" s="7">
        <f>SUM(J47+'RSD A'!L47)</f>
        <v>194742.94999999998</v>
      </c>
      <c r="L47" s="54">
        <v>269641</v>
      </c>
      <c r="M47" s="7">
        <f>SUM(L47+'RSD B'!L47)</f>
        <v>291963.88</v>
      </c>
      <c r="N47" s="54">
        <v>166967.32</v>
      </c>
      <c r="O47" s="7">
        <f>SUM(N47+'RSD C'!L47)</f>
        <v>179622.71000000002</v>
      </c>
      <c r="P47" s="54">
        <v>264440.73</v>
      </c>
      <c r="Q47" s="7">
        <f>SUM(P47+'RSD D'!L47)</f>
        <v>289019.99</v>
      </c>
      <c r="R47" s="14">
        <f t="shared" si="4"/>
        <v>997446.6299999999</v>
      </c>
    </row>
    <row r="48" spans="1:18" ht="13.5" thickBot="1">
      <c r="A48" s="26" t="s">
        <v>127</v>
      </c>
      <c r="C48" s="164">
        <f>SUM(BLB!L48+'RSD A'!L48+'RSD B'!L48+'RSD C'!L48+'RSD D'!L48)</f>
        <v>130617.54</v>
      </c>
      <c r="D48" s="1">
        <f>SUM(Gesamtübersicht!E48)</f>
        <v>71</v>
      </c>
      <c r="E48" s="162">
        <f t="shared" si="0"/>
        <v>1839.6836619718308</v>
      </c>
      <c r="H48" s="54">
        <v>32971.63</v>
      </c>
      <c r="I48" s="7">
        <f>SUM(H48+BLB!L48)</f>
        <v>35612.549999999996</v>
      </c>
      <c r="J48" s="54">
        <v>175173.98</v>
      </c>
      <c r="K48" s="7">
        <f>SUM(J48+'RSD A'!L48)</f>
        <v>193175.35</v>
      </c>
      <c r="L48" s="54">
        <v>637503.19</v>
      </c>
      <c r="M48" s="7">
        <f>SUM(L48+'RSD B'!L48)</f>
        <v>719414.2699999999</v>
      </c>
      <c r="N48" s="54">
        <v>225305.17</v>
      </c>
      <c r="O48" s="7">
        <f>SUM(N48+'RSD C'!L48)</f>
        <v>243406.14</v>
      </c>
      <c r="P48" s="54">
        <v>61737.9</v>
      </c>
      <c r="Q48" s="7">
        <f>SUM(P48+'RSD D'!L48)</f>
        <v>71701.1</v>
      </c>
      <c r="R48" s="14">
        <f t="shared" si="4"/>
        <v>1263309.4100000001</v>
      </c>
    </row>
    <row r="49" spans="1:18" ht="13.5" thickBot="1">
      <c r="A49" s="26" t="s">
        <v>319</v>
      </c>
      <c r="C49" s="164">
        <f>SUM(BLB!L49+'RSD A'!L49+'RSD B'!L49+'RSD C'!L49+'RSD D'!L49)</f>
        <v>182933.7</v>
      </c>
      <c r="D49" s="1">
        <f>SUM(Gesamtübersicht!E49)</f>
        <v>64</v>
      </c>
      <c r="E49" s="162">
        <f t="shared" si="0"/>
        <v>2858.3390625</v>
      </c>
      <c r="H49" s="54">
        <v>0</v>
      </c>
      <c r="I49" s="7">
        <f>SUM(H49+BLB!L49)</f>
        <v>0</v>
      </c>
      <c r="J49" s="54">
        <v>399988.72</v>
      </c>
      <c r="K49" s="7">
        <f>SUM(J49+'RSD A'!L49)</f>
        <v>453941.23</v>
      </c>
      <c r="L49" s="54">
        <v>847094.56</v>
      </c>
      <c r="M49" s="7">
        <f>SUM(L49+'RSD B'!L49)</f>
        <v>900431.25</v>
      </c>
      <c r="N49" s="54">
        <v>391855.6</v>
      </c>
      <c r="O49" s="7">
        <f>SUM(N49+'RSD C'!L49)</f>
        <v>433175.47</v>
      </c>
      <c r="P49" s="54">
        <v>400512.71</v>
      </c>
      <c r="Q49" s="7">
        <f>SUM(P49+'RSD D'!L49)</f>
        <v>434837.34</v>
      </c>
      <c r="R49" s="14">
        <f t="shared" si="4"/>
        <v>2222385.29</v>
      </c>
    </row>
    <row r="50" spans="1:18" ht="13.5" thickBot="1">
      <c r="A50" s="26" t="s">
        <v>321</v>
      </c>
      <c r="C50" s="164">
        <f>SUM(BLB!L50+'RSD A'!L50+'RSD B'!L50+'RSD C'!L50+'RSD D'!L50)</f>
        <v>9619.1</v>
      </c>
      <c r="D50" s="1">
        <f>SUM(Gesamtübersicht!E50)</f>
        <v>6</v>
      </c>
      <c r="E50" s="162">
        <f t="shared" si="0"/>
        <v>1603.1833333333334</v>
      </c>
      <c r="H50" s="54">
        <v>0</v>
      </c>
      <c r="I50" s="7">
        <f>SUM(H50+BLB!L50)</f>
        <v>0</v>
      </c>
      <c r="J50" s="54">
        <v>150738.98</v>
      </c>
      <c r="K50" s="7">
        <f>SUM(J50+'RSD A'!L50)</f>
        <v>160358.08000000002</v>
      </c>
      <c r="L50" s="54">
        <v>0</v>
      </c>
      <c r="M50" s="7">
        <f>SUM(L50+'RSD B'!L50)</f>
        <v>0</v>
      </c>
      <c r="N50" s="54">
        <v>0</v>
      </c>
      <c r="O50" s="7">
        <f>SUM(N50+'RSD C'!L50)</f>
        <v>0</v>
      </c>
      <c r="P50" s="54">
        <v>0</v>
      </c>
      <c r="Q50" s="7">
        <f>SUM(P50+'RSD D'!L50)</f>
        <v>0</v>
      </c>
      <c r="R50" s="14">
        <f t="shared" si="4"/>
        <v>160358.08000000002</v>
      </c>
    </row>
    <row r="51" spans="1:18" ht="13.5" thickBot="1">
      <c r="A51" s="26" t="s">
        <v>323</v>
      </c>
      <c r="C51" s="164">
        <f>SUM(BLB!L51+'RSD A'!L51+'RSD B'!L51+'RSD C'!L51+'RSD D'!L51)</f>
        <v>14960.11</v>
      </c>
      <c r="D51" s="1">
        <f>SUM(Gesamtübersicht!E51)</f>
        <v>9</v>
      </c>
      <c r="E51" s="162">
        <f t="shared" si="0"/>
        <v>1662.2344444444445</v>
      </c>
      <c r="H51" s="54">
        <v>0</v>
      </c>
      <c r="I51" s="7">
        <f>SUM(H51+BLB!L51)</f>
        <v>0</v>
      </c>
      <c r="J51" s="54">
        <v>35101.8</v>
      </c>
      <c r="K51" s="7">
        <f>SUM(J51+'RSD A'!L51)</f>
        <v>38709.350000000006</v>
      </c>
      <c r="L51" s="54">
        <v>109535.73</v>
      </c>
      <c r="M51" s="7">
        <f>SUM(L51+'RSD B'!L51)</f>
        <v>113271.06</v>
      </c>
      <c r="N51" s="54">
        <v>35627.82</v>
      </c>
      <c r="O51" s="7">
        <f>SUM(N51+'RSD C'!L51)</f>
        <v>39697.14</v>
      </c>
      <c r="P51" s="54">
        <v>80154.79</v>
      </c>
      <c r="Q51" s="7">
        <f>SUM(P51+'RSD D'!L51)</f>
        <v>83702.7</v>
      </c>
      <c r="R51" s="14">
        <f t="shared" si="4"/>
        <v>275380.25</v>
      </c>
    </row>
    <row r="52" spans="1:18" ht="12.75">
      <c r="A52" s="26" t="s">
        <v>324</v>
      </c>
      <c r="C52" s="164">
        <f>SUM(BLB!L52+'RSD A'!L52+'RSD B'!L52+'RSD C'!L52+'RSD D'!L52)</f>
        <v>0</v>
      </c>
      <c r="D52" s="1">
        <f>SUM(Gesamtübersicht!E52)</f>
        <v>3</v>
      </c>
      <c r="E52" s="162">
        <f t="shared" si="0"/>
        <v>0</v>
      </c>
      <c r="H52" s="54">
        <v>0</v>
      </c>
      <c r="I52" s="7">
        <f>SUM(H52+BLB!L52)</f>
        <v>0</v>
      </c>
      <c r="J52" s="54">
        <v>0</v>
      </c>
      <c r="K52" s="7">
        <f>SUM(J52+'RSD A'!L52)</f>
        <v>0</v>
      </c>
      <c r="L52" s="54">
        <v>0</v>
      </c>
      <c r="M52" s="7">
        <f>SUM(L52+'RSD B'!L52)</f>
        <v>0</v>
      </c>
      <c r="N52" s="54">
        <v>7273.13</v>
      </c>
      <c r="O52" s="7">
        <f>SUM(N52+'RSD C'!L52)</f>
        <v>7273.13</v>
      </c>
      <c r="P52" s="54">
        <v>37426.51</v>
      </c>
      <c r="Q52" s="7">
        <f>SUM(P52+'RSD D'!L52)</f>
        <v>37426.51</v>
      </c>
      <c r="R52" s="14">
        <f t="shared" si="4"/>
        <v>44699.64</v>
      </c>
    </row>
    <row r="53" spans="1:18" ht="13.5" thickBot="1">
      <c r="A53" s="88"/>
      <c r="B53" s="252"/>
      <c r="C53" s="172"/>
      <c r="D53" s="177"/>
      <c r="E53" s="180"/>
      <c r="F53" s="144"/>
      <c r="G53" s="89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8"/>
    </row>
    <row r="54" spans="1:18" ht="13.5" thickBot="1">
      <c r="A54" s="26" t="s">
        <v>24</v>
      </c>
      <c r="C54" s="164">
        <f>SUM(BLB!L54+'RSD A'!L54+'RSD B'!L54+'RSD C'!L54+'RSD D'!L54)</f>
        <v>11482.91</v>
      </c>
      <c r="D54" s="1">
        <f>SUM(Gesamtübersicht!E54)</f>
        <v>14</v>
      </c>
      <c r="E54" s="162">
        <f t="shared" si="0"/>
        <v>820.2078571428572</v>
      </c>
      <c r="H54" s="54">
        <v>0</v>
      </c>
      <c r="I54" s="7">
        <f>SUM(H54+BLB!L54)</f>
        <v>0</v>
      </c>
      <c r="J54" s="54">
        <v>10526.75</v>
      </c>
      <c r="K54" s="7">
        <f>SUM(J54+'RSD A'!L54)</f>
        <v>13725.47</v>
      </c>
      <c r="L54" s="54">
        <v>18014.29</v>
      </c>
      <c r="M54" s="7">
        <f>SUM(L54+'RSD B'!L54)</f>
        <v>24974.010000000002</v>
      </c>
      <c r="N54" s="54">
        <v>0</v>
      </c>
      <c r="O54" s="7">
        <f>SUM(N54+'RSD C'!L54)</f>
        <v>0</v>
      </c>
      <c r="P54" s="54">
        <v>12907.32</v>
      </c>
      <c r="Q54" s="7">
        <f>SUM(P54+'RSD D'!L54)</f>
        <v>14231.789999999999</v>
      </c>
      <c r="R54" s="14">
        <f>SUM(I54+K54+M54+O54+Q54)</f>
        <v>52931.270000000004</v>
      </c>
    </row>
    <row r="55" spans="1:18" ht="13.5" thickBot="1">
      <c r="A55" s="26" t="s">
        <v>128</v>
      </c>
      <c r="C55" s="164">
        <f>SUM(BLB!L55+'RSD A'!L55+'RSD B'!L55+'RSD C'!L55+'RSD D'!L55)</f>
        <v>2511.24</v>
      </c>
      <c r="D55" s="1">
        <f>SUM(Gesamtübersicht!E55)</f>
        <v>0</v>
      </c>
      <c r="E55" s="162" t="e">
        <f t="shared" si="0"/>
        <v>#DIV/0!</v>
      </c>
      <c r="H55" s="54">
        <v>0</v>
      </c>
      <c r="I55" s="7">
        <f>SUM(H55+BLB!L55)</f>
        <v>0</v>
      </c>
      <c r="J55" s="54">
        <v>2347.39</v>
      </c>
      <c r="K55" s="7">
        <f>SUM(J55+'RSD A'!L55)</f>
        <v>4858.629999999999</v>
      </c>
      <c r="L55" s="54">
        <v>0</v>
      </c>
      <c r="M55" s="7">
        <f>SUM(L55+'RSD B'!L55)</f>
        <v>0</v>
      </c>
      <c r="N55" s="54">
        <v>10927.26</v>
      </c>
      <c r="O55" s="7">
        <f>SUM(N55+'RSD C'!L55)</f>
        <v>10927.26</v>
      </c>
      <c r="P55" s="54">
        <v>0</v>
      </c>
      <c r="Q55" s="7">
        <f>SUM(P55+'RSD D'!L55)</f>
        <v>0</v>
      </c>
      <c r="R55" s="14">
        <f>SUM(I55+K55+M55+O55+Q55)</f>
        <v>15785.89</v>
      </c>
    </row>
    <row r="56" spans="1:18" ht="12.75">
      <c r="A56" s="26" t="s">
        <v>326</v>
      </c>
      <c r="C56" s="164">
        <f>SUM(BLB!L56+'RSD A'!L56+'RSD B'!L56+'RSD C'!L56+'RSD D'!L56)</f>
        <v>6420.1</v>
      </c>
      <c r="D56" s="1">
        <f>SUM(Gesamtübersicht!E56)</f>
        <v>0</v>
      </c>
      <c r="E56" s="162" t="e">
        <f t="shared" si="0"/>
        <v>#DIV/0!</v>
      </c>
      <c r="G56" s="7"/>
      <c r="H56" s="54">
        <v>0</v>
      </c>
      <c r="I56" s="7">
        <f>SUM(H56+BLB!L56)</f>
        <v>0</v>
      </c>
      <c r="J56" s="54">
        <v>0</v>
      </c>
      <c r="K56" s="7">
        <f>SUM(J56+'RSD A'!L56)</f>
        <v>0</v>
      </c>
      <c r="L56" s="54">
        <v>0</v>
      </c>
      <c r="M56" s="7">
        <f>SUM(L56+'RSD B'!L56)</f>
        <v>0</v>
      </c>
      <c r="N56" s="54">
        <v>0</v>
      </c>
      <c r="O56" s="7">
        <f>SUM(N56+'RSD C'!L56)</f>
        <v>0</v>
      </c>
      <c r="P56" s="54">
        <v>66815.68</v>
      </c>
      <c r="Q56" s="7">
        <f>SUM(P56+'RSD D'!L56)</f>
        <v>73235.78</v>
      </c>
      <c r="R56" s="14">
        <f>SUM(I56+K56+M56+O56+Q56)</f>
        <v>73235.78</v>
      </c>
    </row>
    <row r="57" spans="1:18" ht="13.5" thickBot="1">
      <c r="A57" s="88"/>
      <c r="B57" s="252"/>
      <c r="C57" s="172"/>
      <c r="D57" s="177"/>
      <c r="E57" s="180"/>
      <c r="F57" s="144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8"/>
    </row>
    <row r="58" spans="1:18" ht="13.5" thickBot="1">
      <c r="A58" s="26" t="s">
        <v>225</v>
      </c>
      <c r="C58" s="164">
        <f>SUM(BLB!L58+'RSD A'!L58+'RSD B'!L58+'RSD C'!L58+'RSD D'!L58)</f>
        <v>13578.07</v>
      </c>
      <c r="D58" s="1">
        <f>SUM(Gesamtübersicht!E58)</f>
        <v>182</v>
      </c>
      <c r="E58" s="162">
        <f t="shared" si="0"/>
        <v>74.60478021978022</v>
      </c>
      <c r="G58" s="7"/>
      <c r="H58" s="54">
        <v>15330.53</v>
      </c>
      <c r="I58" s="7">
        <f>SUM(H58+BLB!L58)</f>
        <v>15943.07</v>
      </c>
      <c r="J58" s="54">
        <v>20892.07</v>
      </c>
      <c r="K58" s="7">
        <f>SUM(J58+'RSD A'!L58)</f>
        <v>22247.87</v>
      </c>
      <c r="L58" s="54">
        <v>28574.68</v>
      </c>
      <c r="M58" s="7">
        <f>SUM(L58+'RSD B'!L58)</f>
        <v>32426.78</v>
      </c>
      <c r="N58" s="54">
        <v>81762.77</v>
      </c>
      <c r="O58" s="7">
        <f>SUM(N58+'RSD C'!L58)</f>
        <v>87370.79000000001</v>
      </c>
      <c r="P58" s="54">
        <v>102452.63</v>
      </c>
      <c r="Q58" s="7">
        <f>SUM(P58+'RSD D'!L58)</f>
        <v>104602.24</v>
      </c>
      <c r="R58" s="14">
        <f aca="true" t="shared" si="5" ref="R58:R71">SUM(I58+K58+M58+O58+Q58)</f>
        <v>262590.75</v>
      </c>
    </row>
    <row r="59" spans="1:18" ht="13.5" thickBot="1">
      <c r="A59" s="26" t="s">
        <v>226</v>
      </c>
      <c r="C59" s="164">
        <f>SUM(BLB!L59+'RSD A'!L59+'RSD B'!L59+'RSD C'!L59+'RSD D'!L59)</f>
        <v>23207.18</v>
      </c>
      <c r="D59" s="1">
        <f>SUM(Gesamtübersicht!E59)</f>
        <v>0</v>
      </c>
      <c r="E59" s="162" t="e">
        <f t="shared" si="0"/>
        <v>#DIV/0!</v>
      </c>
      <c r="G59" s="7"/>
      <c r="H59" s="54">
        <v>10330.61</v>
      </c>
      <c r="I59" s="7">
        <f>SUM(H59+BLB!L59)</f>
        <v>11283.6</v>
      </c>
      <c r="J59" s="54">
        <v>27458.5</v>
      </c>
      <c r="K59" s="7">
        <f>SUM(J59+'RSD A'!L59)</f>
        <v>28840.41</v>
      </c>
      <c r="L59" s="54">
        <v>20253.13</v>
      </c>
      <c r="M59" s="7">
        <f>SUM(L59+'RSD B'!L59)</f>
        <v>24892.86</v>
      </c>
      <c r="N59" s="54">
        <v>83952.26</v>
      </c>
      <c r="O59" s="7">
        <f>SUM(N59+'RSD C'!L59)</f>
        <v>96959.17</v>
      </c>
      <c r="P59" s="54">
        <v>59352.84</v>
      </c>
      <c r="Q59" s="7">
        <f>SUM(P59+'RSD D'!L59)</f>
        <v>62578.479999999996</v>
      </c>
      <c r="R59" s="14">
        <f t="shared" si="5"/>
        <v>224554.52000000002</v>
      </c>
    </row>
    <row r="60" spans="1:18" ht="13.5" thickBot="1">
      <c r="A60" s="26" t="s">
        <v>227</v>
      </c>
      <c r="C60" s="164">
        <f>SUM(BLB!L60+'RSD A'!L60+'RSD B'!L60+'RSD C'!L60+'RSD D'!L60)</f>
        <v>7070.160000000001</v>
      </c>
      <c r="D60" s="1">
        <f>SUM(Gesamtübersicht!E60)</f>
        <v>0</v>
      </c>
      <c r="E60" s="162" t="e">
        <f t="shared" si="0"/>
        <v>#DIV/0!</v>
      </c>
      <c r="H60" s="54">
        <v>0</v>
      </c>
      <c r="I60" s="7">
        <f>SUM(H60+BLB!L60)</f>
        <v>0</v>
      </c>
      <c r="J60" s="54">
        <v>33373.26</v>
      </c>
      <c r="K60" s="7">
        <f>SUM(J60+'RSD A'!L60)</f>
        <v>33973.26</v>
      </c>
      <c r="L60" s="54">
        <v>3440</v>
      </c>
      <c r="M60" s="7">
        <f>SUM(L60+'RSD B'!L60)</f>
        <v>4670</v>
      </c>
      <c r="N60" s="54">
        <v>34104.4</v>
      </c>
      <c r="O60" s="7">
        <f>SUM(N60+'RSD C'!L60)</f>
        <v>36843.68</v>
      </c>
      <c r="P60" s="54">
        <v>17899.23</v>
      </c>
      <c r="Q60" s="7">
        <f>SUM(P60+'RSD D'!L60)</f>
        <v>20400.11</v>
      </c>
      <c r="R60" s="14">
        <f t="shared" si="5"/>
        <v>95887.05</v>
      </c>
    </row>
    <row r="61" spans="1:18" ht="13.5" thickBot="1">
      <c r="A61" s="26" t="s">
        <v>228</v>
      </c>
      <c r="C61" s="164">
        <f>SUM(BLB!L61+'RSD A'!L61+'RSD B'!L61+'RSD C'!L61+'RSD D'!L61)</f>
        <v>2936.94</v>
      </c>
      <c r="D61" s="1">
        <f>SUM(Gesamtübersicht!E61)</f>
        <v>2</v>
      </c>
      <c r="E61" s="162">
        <f t="shared" si="0"/>
        <v>1468.47</v>
      </c>
      <c r="H61" s="54">
        <v>0</v>
      </c>
      <c r="I61" s="7">
        <f>SUM(H61+BLB!L61)</f>
        <v>0</v>
      </c>
      <c r="J61" s="54">
        <v>12518.53</v>
      </c>
      <c r="K61" s="7">
        <f>SUM(J61+'RSD A'!L61)</f>
        <v>12518.53</v>
      </c>
      <c r="L61" s="54">
        <v>16200.54</v>
      </c>
      <c r="M61" s="7">
        <f>SUM(L61+'RSD B'!L61)</f>
        <v>16200.54</v>
      </c>
      <c r="N61" s="54">
        <v>25958.76</v>
      </c>
      <c r="O61" s="7">
        <f>SUM(N61+'RSD C'!L61)</f>
        <v>28895.699999999997</v>
      </c>
      <c r="P61" s="54">
        <v>0</v>
      </c>
      <c r="Q61" s="7">
        <f>SUM(P61+'RSD D'!L61)</f>
        <v>0</v>
      </c>
      <c r="R61" s="14">
        <f t="shared" si="5"/>
        <v>57614.77</v>
      </c>
    </row>
    <row r="62" spans="1:18" ht="13.5" thickBot="1">
      <c r="A62" s="26" t="s">
        <v>229</v>
      </c>
      <c r="C62" s="164">
        <f>SUM(BLB!L62+'RSD A'!L62+'RSD B'!L62+'RSD C'!L62+'RSD D'!L62)</f>
        <v>19661.21</v>
      </c>
      <c r="D62" s="1">
        <f>SUM(Gesamtübersicht!E62)</f>
        <v>10</v>
      </c>
      <c r="E62" s="162">
        <f t="shared" si="0"/>
        <v>1966.1209999999999</v>
      </c>
      <c r="H62" s="54">
        <v>10045.97</v>
      </c>
      <c r="I62" s="7">
        <f>SUM(H62+BLB!L62)</f>
        <v>17421.75</v>
      </c>
      <c r="J62" s="54">
        <v>24911.81</v>
      </c>
      <c r="K62" s="7">
        <f>SUM(J62+'RSD A'!L62)</f>
        <v>29949.68</v>
      </c>
      <c r="L62" s="54">
        <v>0</v>
      </c>
      <c r="M62" s="7">
        <f>SUM(L62+'RSD B'!L62)</f>
        <v>0</v>
      </c>
      <c r="N62" s="54">
        <v>50066.55</v>
      </c>
      <c r="O62" s="7">
        <f>SUM(N62+'RSD C'!L62)</f>
        <v>54551.72</v>
      </c>
      <c r="P62" s="54">
        <v>31189.58</v>
      </c>
      <c r="Q62" s="7">
        <f>SUM(P62+'RSD D'!L62)</f>
        <v>33951.97</v>
      </c>
      <c r="R62" s="14">
        <f t="shared" si="5"/>
        <v>135875.12</v>
      </c>
    </row>
    <row r="63" spans="1:18" ht="13.5" thickBot="1">
      <c r="A63" s="26" t="s">
        <v>328</v>
      </c>
      <c r="C63" s="164">
        <f>SUM(BLB!L63+'RSD A'!L63+'RSD B'!L63+'RSD C'!L63+'RSD D'!L63)</f>
        <v>27830.22</v>
      </c>
      <c r="D63" s="1">
        <f>SUM(Gesamtübersicht!E63)</f>
        <v>14</v>
      </c>
      <c r="E63" s="162">
        <f t="shared" si="0"/>
        <v>1987.8728571428571</v>
      </c>
      <c r="H63" s="54">
        <v>94747.43</v>
      </c>
      <c r="I63" s="7">
        <f>SUM(H63+BLB!L63)</f>
        <v>100354.31</v>
      </c>
      <c r="J63" s="54">
        <v>25679.46</v>
      </c>
      <c r="K63" s="7">
        <f>SUM(J63+'RSD A'!L63)</f>
        <v>25679.46</v>
      </c>
      <c r="L63" s="54">
        <v>74696</v>
      </c>
      <c r="M63" s="7">
        <f>SUM(L63+'RSD B'!L63)</f>
        <v>74891</v>
      </c>
      <c r="N63" s="54">
        <v>156604.16</v>
      </c>
      <c r="O63" s="7">
        <f>SUM(N63+'RSD C'!L63)</f>
        <v>157044.92</v>
      </c>
      <c r="P63" s="54">
        <v>149979.18</v>
      </c>
      <c r="Q63" s="7">
        <f>SUM(P63+'RSD D'!L63)</f>
        <v>171566.76</v>
      </c>
      <c r="R63" s="14">
        <f t="shared" si="5"/>
        <v>529536.45</v>
      </c>
    </row>
    <row r="64" spans="1:18" ht="13.5" thickBot="1">
      <c r="A64" s="26" t="s">
        <v>230</v>
      </c>
      <c r="C64" s="164">
        <f>SUM(BLB!L64+'RSD A'!L64+'RSD B'!L64+'RSD C'!L64+'RSD D'!L64)</f>
        <v>1706.72</v>
      </c>
      <c r="D64" s="1">
        <f>SUM(Gesamtübersicht!E64)</f>
        <v>0</v>
      </c>
      <c r="E64" s="162" t="e">
        <f t="shared" si="0"/>
        <v>#DIV/0!</v>
      </c>
      <c r="H64" s="54">
        <v>0</v>
      </c>
      <c r="I64" s="7">
        <f>SUM(H64+BLB!L64)</f>
        <v>0</v>
      </c>
      <c r="J64" s="54">
        <v>0</v>
      </c>
      <c r="K64" s="7">
        <f>SUM(J64+'RSD A'!L64)</f>
        <v>0</v>
      </c>
      <c r="L64" s="54">
        <v>0</v>
      </c>
      <c r="M64" s="7">
        <f>SUM(L64+'RSD B'!L64)</f>
        <v>0</v>
      </c>
      <c r="N64" s="54">
        <v>0</v>
      </c>
      <c r="O64" s="7">
        <f>SUM(N64+'RSD C'!L64)</f>
        <v>0</v>
      </c>
      <c r="P64" s="54">
        <v>14635.98</v>
      </c>
      <c r="Q64" s="7">
        <f>SUM(P64+'RSD D'!L64)</f>
        <v>16342.699999999999</v>
      </c>
      <c r="R64" s="14">
        <f t="shared" si="5"/>
        <v>16342.699999999999</v>
      </c>
    </row>
    <row r="65" spans="1:18" ht="13.5" thickBot="1">
      <c r="A65" s="26" t="s">
        <v>334</v>
      </c>
      <c r="C65" s="164">
        <f>SUM(BLB!L65+'RSD A'!L65+'RSD B'!L65+'RSD C'!L65+'RSD D'!L65)</f>
        <v>0</v>
      </c>
      <c r="D65" s="248" t="s">
        <v>356</v>
      </c>
      <c r="E65" s="249" t="s">
        <v>357</v>
      </c>
      <c r="H65" s="54">
        <v>0</v>
      </c>
      <c r="I65" s="7">
        <f>SUM(H65+BLB!L65)</f>
        <v>0</v>
      </c>
      <c r="J65" s="54">
        <v>0</v>
      </c>
      <c r="K65" s="7">
        <f>SUM(J65+'RSD A'!L65)</f>
        <v>0</v>
      </c>
      <c r="L65" s="54">
        <v>0</v>
      </c>
      <c r="M65" s="7">
        <f>SUM(L65+'RSD B'!L65)</f>
        <v>0</v>
      </c>
      <c r="N65" s="54">
        <v>0</v>
      </c>
      <c r="O65" s="7">
        <f>SUM(N65+'RSD C'!L65)</f>
        <v>0</v>
      </c>
      <c r="P65" s="54">
        <v>724.5</v>
      </c>
      <c r="Q65" s="7">
        <f>SUM(P65+'RSD D'!L65)</f>
        <v>724.5</v>
      </c>
      <c r="R65" s="14">
        <f t="shared" si="5"/>
        <v>724.5</v>
      </c>
    </row>
    <row r="66" spans="1:18" ht="13.5" thickBot="1">
      <c r="A66" s="26" t="s">
        <v>244</v>
      </c>
      <c r="C66" s="164">
        <f>SUM(BLB!L66+'RSD A'!L66+'RSD B'!L66+'RSD C'!L66+'RSD D'!L66)</f>
        <v>0</v>
      </c>
      <c r="D66" s="248" t="s">
        <v>356</v>
      </c>
      <c r="E66" s="249" t="s">
        <v>357</v>
      </c>
      <c r="H66" s="54">
        <v>0</v>
      </c>
      <c r="I66" s="7">
        <f>SUM(H66+BLB!L66)</f>
        <v>0</v>
      </c>
      <c r="J66" s="54">
        <v>0</v>
      </c>
      <c r="K66" s="7">
        <f>SUM(J66+'RSD A'!L66)</f>
        <v>0</v>
      </c>
      <c r="L66" s="54">
        <v>0</v>
      </c>
      <c r="M66" s="7">
        <f>SUM(L66+'RSD B'!L66)</f>
        <v>0</v>
      </c>
      <c r="N66" s="54">
        <v>0</v>
      </c>
      <c r="O66" s="7">
        <f>SUM(N66+'RSD C'!L66)</f>
        <v>0</v>
      </c>
      <c r="P66" s="54">
        <v>0</v>
      </c>
      <c r="Q66" s="7">
        <f>SUM(P66+'RSD D'!L66)</f>
        <v>0</v>
      </c>
      <c r="R66" s="14">
        <f t="shared" si="5"/>
        <v>0</v>
      </c>
    </row>
    <row r="67" spans="1:18" ht="13.5" thickBot="1">
      <c r="A67" s="26" t="s">
        <v>245</v>
      </c>
      <c r="C67" s="164">
        <f>SUM(BLB!L67+'RSD A'!L67+'RSD B'!L67+'RSD C'!L67+'RSD D'!L67)</f>
        <v>0</v>
      </c>
      <c r="D67" s="248" t="s">
        <v>356</v>
      </c>
      <c r="E67" s="249" t="s">
        <v>357</v>
      </c>
      <c r="H67" s="54">
        <v>0</v>
      </c>
      <c r="I67" s="7">
        <f>SUM(H67+BLB!L67)</f>
        <v>0</v>
      </c>
      <c r="J67" s="54">
        <v>0</v>
      </c>
      <c r="K67" s="7">
        <f>SUM(J67+'RSD A'!L67)</f>
        <v>0</v>
      </c>
      <c r="L67" s="54">
        <v>0</v>
      </c>
      <c r="M67" s="7">
        <f>SUM(L67+'RSD B'!L67)</f>
        <v>0</v>
      </c>
      <c r="N67" s="54">
        <v>0</v>
      </c>
      <c r="O67" s="7">
        <f>SUM(N67+'RSD C'!L67)</f>
        <v>0</v>
      </c>
      <c r="P67" s="54">
        <v>0</v>
      </c>
      <c r="Q67" s="7">
        <f>SUM(P67+'RSD D'!L67)</f>
        <v>0</v>
      </c>
      <c r="R67" s="14">
        <f t="shared" si="5"/>
        <v>0</v>
      </c>
    </row>
    <row r="68" spans="1:18" ht="13.5" thickBot="1">
      <c r="A68" s="26" t="s">
        <v>330</v>
      </c>
      <c r="C68" s="164">
        <f>SUM(BLB!L68+'RSD A'!L68+'RSD B'!L68+'RSD C'!L68+'RSD D'!L68)</f>
        <v>0</v>
      </c>
      <c r="D68" s="1">
        <f>SUM(Gesamtübersicht!E68)</f>
        <v>0</v>
      </c>
      <c r="E68" s="162" t="e">
        <f>SUM(C68/D68)</f>
        <v>#DIV/0!</v>
      </c>
      <c r="H68" s="54">
        <v>0</v>
      </c>
      <c r="I68" s="7">
        <f>SUM(H68+BLB!L68)</f>
        <v>0</v>
      </c>
      <c r="J68" s="54">
        <v>0</v>
      </c>
      <c r="K68" s="7">
        <f>SUM(J68+'RSD A'!L68)</f>
        <v>0</v>
      </c>
      <c r="L68" s="54">
        <v>0</v>
      </c>
      <c r="M68" s="7">
        <f>SUM(L68+'RSD B'!L68)</f>
        <v>0</v>
      </c>
      <c r="N68" s="54">
        <v>0</v>
      </c>
      <c r="O68" s="7">
        <f>SUM(N68+'RSD C'!L68)</f>
        <v>0</v>
      </c>
      <c r="P68" s="54">
        <v>0</v>
      </c>
      <c r="Q68" s="7">
        <f>SUM(P68+'RSD D'!L68)</f>
        <v>0</v>
      </c>
      <c r="R68" s="14">
        <f t="shared" si="5"/>
        <v>0</v>
      </c>
    </row>
    <row r="69" spans="1:18" ht="13.5" thickBot="1">
      <c r="A69" s="26" t="s">
        <v>333</v>
      </c>
      <c r="C69" s="164">
        <f>SUM(BLB!L69+'RSD A'!L69+'RSD B'!L69+'RSD C'!L69+'RSD D'!L69)</f>
        <v>0</v>
      </c>
      <c r="D69" s="248" t="s">
        <v>356</v>
      </c>
      <c r="E69" s="249" t="s">
        <v>357</v>
      </c>
      <c r="H69" s="54">
        <v>0</v>
      </c>
      <c r="I69" s="7">
        <f>SUM(H69+BLB!L69)</f>
        <v>0</v>
      </c>
      <c r="J69" s="54">
        <v>0</v>
      </c>
      <c r="K69" s="7">
        <f>SUM(J69+'RSD A'!L69)</f>
        <v>0</v>
      </c>
      <c r="L69" s="54">
        <v>0</v>
      </c>
      <c r="M69" s="7">
        <f>SUM(L69+'RSD B'!L69)</f>
        <v>0</v>
      </c>
      <c r="N69" s="54">
        <v>0</v>
      </c>
      <c r="O69" s="7">
        <f>SUM(N69+'RSD C'!L69)</f>
        <v>0</v>
      </c>
      <c r="P69" s="54">
        <v>0</v>
      </c>
      <c r="Q69" s="7">
        <f>SUM(P69+'RSD D'!L69)</f>
        <v>0</v>
      </c>
      <c r="R69" s="14">
        <f t="shared" si="5"/>
        <v>0</v>
      </c>
    </row>
    <row r="70" spans="1:18" ht="13.5" thickBot="1">
      <c r="A70" s="26" t="s">
        <v>331</v>
      </c>
      <c r="C70" s="164">
        <f>SUM(BLB!L70+'RSD A'!L70+'RSD B'!L70+'RSD C'!L70+'RSD D'!L70)</f>
        <v>0</v>
      </c>
      <c r="D70" s="248" t="s">
        <v>356</v>
      </c>
      <c r="E70" s="249" t="s">
        <v>357</v>
      </c>
      <c r="H70" s="54">
        <v>0</v>
      </c>
      <c r="I70" s="7">
        <f>SUM(H70+BLB!L70)</f>
        <v>0</v>
      </c>
      <c r="J70" s="54">
        <v>0</v>
      </c>
      <c r="K70" s="7">
        <f>SUM(J70+'RSD A'!L70)</f>
        <v>0</v>
      </c>
      <c r="L70" s="54">
        <v>0</v>
      </c>
      <c r="M70" s="7">
        <f>SUM(L70+'RSD B'!L70)</f>
        <v>0</v>
      </c>
      <c r="N70" s="54">
        <v>0</v>
      </c>
      <c r="O70" s="7">
        <f>SUM(N70+'RSD C'!L70)</f>
        <v>0</v>
      </c>
      <c r="P70" s="54">
        <v>0</v>
      </c>
      <c r="Q70" s="7">
        <f>SUM(P70+'RSD D'!L70)</f>
        <v>0</v>
      </c>
      <c r="R70" s="14">
        <f t="shared" si="5"/>
        <v>0</v>
      </c>
    </row>
    <row r="71" spans="1:18" ht="12.75">
      <c r="A71" s="26" t="s">
        <v>332</v>
      </c>
      <c r="C71" s="164">
        <f>SUM(BLB!L71+'RSD A'!L71+'RSD B'!L71+'RSD C'!L71+'RSD D'!L71)</f>
        <v>0</v>
      </c>
      <c r="D71" s="248" t="s">
        <v>356</v>
      </c>
      <c r="E71" s="249" t="s">
        <v>357</v>
      </c>
      <c r="H71" s="54">
        <v>0</v>
      </c>
      <c r="I71" s="7">
        <f>SUM(H71+BLB!L71)</f>
        <v>0</v>
      </c>
      <c r="J71" s="54">
        <v>0</v>
      </c>
      <c r="K71" s="7">
        <f>SUM(J71+'RSD A'!L71)</f>
        <v>0</v>
      </c>
      <c r="L71" s="54">
        <v>0</v>
      </c>
      <c r="M71" s="7">
        <f>SUM(L71+'RSD B'!L71)</f>
        <v>0</v>
      </c>
      <c r="N71" s="54">
        <v>0</v>
      </c>
      <c r="O71" s="7">
        <f>SUM(N71+'RSD C'!L71)</f>
        <v>0</v>
      </c>
      <c r="P71" s="54">
        <v>0</v>
      </c>
      <c r="Q71" s="7">
        <f>SUM(P71+'RSD D'!L71)</f>
        <v>0</v>
      </c>
      <c r="R71" s="14">
        <f t="shared" si="5"/>
        <v>0</v>
      </c>
    </row>
    <row r="72" spans="1:18" ht="13.5" thickBot="1">
      <c r="A72" s="88"/>
      <c r="B72" s="252"/>
      <c r="C72" s="172"/>
      <c r="D72" s="177"/>
      <c r="E72" s="180"/>
      <c r="F72" s="144"/>
      <c r="G72" s="89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8"/>
    </row>
    <row r="73" spans="1:18" ht="13.5" thickBot="1">
      <c r="A73" s="26" t="s">
        <v>44</v>
      </c>
      <c r="C73" s="164">
        <f>SUM(BLB!L73+'RSD A'!L73+'RSD B'!L73+'RSD C'!L73+'RSD D'!L73)</f>
        <v>21380.800000000003</v>
      </c>
      <c r="D73" s="1">
        <f>SUM(Gesamtübersicht!E73)</f>
        <v>28</v>
      </c>
      <c r="E73" s="162">
        <f>SUM(C73/D73)</f>
        <v>763.6000000000001</v>
      </c>
      <c r="H73" s="54">
        <v>2670.56</v>
      </c>
      <c r="I73" s="7">
        <f>SUM(H73+BLB!L73)</f>
        <v>2670.56</v>
      </c>
      <c r="J73" s="54">
        <v>14601.76</v>
      </c>
      <c r="K73" s="7">
        <f>SUM(J73+'RSD A'!L73)</f>
        <v>14601.76</v>
      </c>
      <c r="L73" s="54">
        <v>164769.64</v>
      </c>
      <c r="M73" s="7">
        <f>SUM(L73+'RSD B'!L73)</f>
        <v>166283.07</v>
      </c>
      <c r="N73" s="54">
        <v>15.78</v>
      </c>
      <c r="O73" s="7">
        <f>SUM(N73+'RSD C'!L73)</f>
        <v>18458.48</v>
      </c>
      <c r="P73" s="54">
        <v>4885.58</v>
      </c>
      <c r="Q73" s="7">
        <f>SUM(P73+'RSD D'!L73)</f>
        <v>6310.25</v>
      </c>
      <c r="R73" s="14">
        <f>SUM(I73+K73+M73+O73+Q73)</f>
        <v>208324.12000000002</v>
      </c>
    </row>
    <row r="74" spans="1:18" ht="13.5" thickBot="1">
      <c r="A74" s="26" t="s">
        <v>77</v>
      </c>
      <c r="C74" s="164">
        <f>SUM(BLB!L74+'RSD A'!L74+'RSD B'!L74+'RSD C'!L74+'RSD D'!L74)</f>
        <v>1533.88</v>
      </c>
      <c r="D74" s="1">
        <f>SUM(Gesamtübersicht!E74)</f>
        <v>0</v>
      </c>
      <c r="E74" s="162" t="e">
        <f>SUM(C74/D74)</f>
        <v>#DIV/0!</v>
      </c>
      <c r="H74" s="54">
        <v>0</v>
      </c>
      <c r="I74" s="7">
        <f>SUM(H74+BLB!L74)</f>
        <v>0</v>
      </c>
      <c r="J74" s="54">
        <v>2742.25</v>
      </c>
      <c r="K74" s="7">
        <f>SUM(J74+'RSD A'!L74)</f>
        <v>2742.25</v>
      </c>
      <c r="L74" s="54">
        <v>16846.89</v>
      </c>
      <c r="M74" s="7">
        <f>SUM(L74+'RSD B'!L74)</f>
        <v>16846.89</v>
      </c>
      <c r="N74" s="54">
        <v>90</v>
      </c>
      <c r="O74" s="7">
        <f>SUM(N74+'RSD C'!L74)</f>
        <v>90</v>
      </c>
      <c r="P74" s="54">
        <v>14284.92</v>
      </c>
      <c r="Q74" s="7">
        <f>SUM(P74+'RSD D'!L74)</f>
        <v>15818.8</v>
      </c>
      <c r="R74" s="14">
        <f>SUM(I74+K74+M74+O74+Q74)</f>
        <v>35497.94</v>
      </c>
    </row>
    <row r="75" spans="1:18" ht="13.5" thickBot="1">
      <c r="A75" s="26" t="s">
        <v>36</v>
      </c>
      <c r="C75" s="164">
        <f>SUM(BLB!L75+'RSD A'!L75+'RSD B'!L75+'RSD C'!L75+'RSD D'!L75)</f>
        <v>0</v>
      </c>
      <c r="D75" s="248" t="s">
        <v>356</v>
      </c>
      <c r="E75" s="249" t="s">
        <v>357</v>
      </c>
      <c r="H75" s="54">
        <v>0</v>
      </c>
      <c r="I75" s="7">
        <f>SUM(H75+BLB!L75)</f>
        <v>0</v>
      </c>
      <c r="J75" s="54">
        <v>0</v>
      </c>
      <c r="K75" s="7">
        <f>SUM(J75+'RSD A'!L75)</f>
        <v>0</v>
      </c>
      <c r="L75" s="54">
        <v>0</v>
      </c>
      <c r="M75" s="7">
        <f>SUM(L75+'RSD B'!L75)</f>
        <v>0</v>
      </c>
      <c r="N75" s="54">
        <v>0</v>
      </c>
      <c r="O75" s="7">
        <f>SUM(N75+'RSD C'!L75)</f>
        <v>0</v>
      </c>
      <c r="P75" s="54">
        <v>0</v>
      </c>
      <c r="Q75" s="7">
        <f>SUM(P75+'RSD D'!L75)</f>
        <v>0</v>
      </c>
      <c r="R75" s="14">
        <f>SUM(I75+K75+M75+O75+Q75)</f>
        <v>0</v>
      </c>
    </row>
    <row r="76" spans="1:18" ht="13.5" thickBot="1">
      <c r="A76" s="26" t="s">
        <v>110</v>
      </c>
      <c r="C76" s="164">
        <f>SUM(BLB!L76+'RSD A'!L76+'RSD B'!L76+'RSD C'!L76+'RSD D'!L76)</f>
        <v>0</v>
      </c>
      <c r="D76" s="248" t="s">
        <v>356</v>
      </c>
      <c r="E76" s="249" t="s">
        <v>357</v>
      </c>
      <c r="H76" s="54">
        <v>0</v>
      </c>
      <c r="I76" s="7">
        <f>SUM(H76+BLB!L76)</f>
        <v>0</v>
      </c>
      <c r="J76" s="54">
        <v>0</v>
      </c>
      <c r="K76" s="7">
        <f>SUM(J76+'RSD A'!L76)</f>
        <v>0</v>
      </c>
      <c r="L76" s="54">
        <v>0</v>
      </c>
      <c r="M76" s="7">
        <f>SUM(L76+'RSD B'!L76)</f>
        <v>0</v>
      </c>
      <c r="N76" s="54">
        <v>0</v>
      </c>
      <c r="O76" s="7">
        <f>SUM(N76+'RSD C'!L76)</f>
        <v>0</v>
      </c>
      <c r="P76" s="54">
        <v>0</v>
      </c>
      <c r="Q76" s="7">
        <f>SUM(P76+'RSD D'!L76)</f>
        <v>0</v>
      </c>
      <c r="R76" s="14">
        <f>SUM(I76+K76+M76+O76+Q76)</f>
        <v>0</v>
      </c>
    </row>
    <row r="77" spans="1:18" ht="12.75">
      <c r="A77" s="26" t="s">
        <v>111</v>
      </c>
      <c r="C77" s="164">
        <f>SUM(BLB!L77+'RSD A'!L77+'RSD B'!L77+'RSD C'!L77+'RSD D'!L77)</f>
        <v>0</v>
      </c>
      <c r="D77" s="248" t="s">
        <v>356</v>
      </c>
      <c r="E77" s="249" t="s">
        <v>357</v>
      </c>
      <c r="H77" s="54">
        <v>0</v>
      </c>
      <c r="I77" s="7">
        <f>SUM(H77+BLB!L77)</f>
        <v>0</v>
      </c>
      <c r="J77" s="54">
        <v>0</v>
      </c>
      <c r="K77" s="7">
        <f>SUM(J77+'RSD A'!L77)</f>
        <v>0</v>
      </c>
      <c r="L77" s="54">
        <v>0</v>
      </c>
      <c r="M77" s="7">
        <f>SUM(L77+'RSD B'!L77)</f>
        <v>0</v>
      </c>
      <c r="N77" s="54">
        <v>0</v>
      </c>
      <c r="O77" s="7">
        <f>SUM(N77+'RSD C'!L77)</f>
        <v>0</v>
      </c>
      <c r="P77" s="54">
        <v>0</v>
      </c>
      <c r="Q77" s="7">
        <f>SUM(P77+'RSD D'!L77)</f>
        <v>0</v>
      </c>
      <c r="R77" s="14">
        <f>SUM(I77+K77+M77+O77+Q77)</f>
        <v>0</v>
      </c>
    </row>
    <row r="78" spans="1:18" ht="13.5" thickBot="1">
      <c r="A78" s="88"/>
      <c r="B78" s="252"/>
      <c r="C78" s="172"/>
      <c r="D78" s="178"/>
      <c r="E78" s="181"/>
      <c r="F78" s="144"/>
      <c r="G78" s="89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8"/>
    </row>
    <row r="79" spans="1:18" ht="12.75">
      <c r="A79" s="26" t="s">
        <v>168</v>
      </c>
      <c r="C79" s="164">
        <f>SUM(BLB!L79+'RSD A'!L79+'RSD B'!L79+'RSD C'!L79+'RSD D'!L79)</f>
        <v>30.97</v>
      </c>
      <c r="D79" s="1">
        <f>SUM(Gesamtübersicht!E79)</f>
        <v>74</v>
      </c>
      <c r="E79" s="162">
        <f>SUM(C79/D79)</f>
        <v>0.4185135135135135</v>
      </c>
      <c r="H79" s="54">
        <v>0</v>
      </c>
      <c r="I79" s="7">
        <f>SUM(H79+BLB!L79)</f>
        <v>0</v>
      </c>
      <c r="J79" s="54">
        <v>0</v>
      </c>
      <c r="K79" s="7">
        <f>SUM(J79+'RSD A'!L79)</f>
        <v>0</v>
      </c>
      <c r="L79" s="54">
        <v>31513.94</v>
      </c>
      <c r="M79" s="7">
        <f>SUM(L79+'RSD B'!L79)</f>
        <v>31544.91</v>
      </c>
      <c r="N79" s="54">
        <v>0</v>
      </c>
      <c r="O79" s="7">
        <f>SUM(N79+'RSD C'!L79)</f>
        <v>0</v>
      </c>
      <c r="P79" s="54">
        <v>0</v>
      </c>
      <c r="Q79" s="7">
        <f>SUM(P79+'RSD D'!L79)</f>
        <v>0</v>
      </c>
      <c r="R79" s="14">
        <f>SUM(I79+K79+M79+O79+Q79)</f>
        <v>31544.91</v>
      </c>
    </row>
    <row r="80" spans="3:18" ht="12.75">
      <c r="C80" s="163"/>
      <c r="E80" s="23"/>
      <c r="H80" s="55">
        <v>1030972.48</v>
      </c>
      <c r="I80" s="15">
        <f aca="true" t="shared" si="6" ref="I80:R80">SUM(I4:I79)</f>
        <v>1136383.03</v>
      </c>
      <c r="J80" s="55">
        <v>3790324.99</v>
      </c>
      <c r="K80" s="15">
        <f t="shared" si="6"/>
        <v>4176678.5000000005</v>
      </c>
      <c r="L80" s="55">
        <v>5682259.2299999995</v>
      </c>
      <c r="M80" s="15">
        <f t="shared" si="6"/>
        <v>6212770.29</v>
      </c>
      <c r="N80" s="55">
        <v>3411696</v>
      </c>
      <c r="O80" s="15">
        <f t="shared" si="6"/>
        <v>3893608.17</v>
      </c>
      <c r="P80" s="55">
        <v>2790364.29</v>
      </c>
      <c r="Q80" s="15">
        <f t="shared" si="6"/>
        <v>3033743.6100000003</v>
      </c>
      <c r="R80" s="15">
        <f t="shared" si="6"/>
        <v>18619119.750000007</v>
      </c>
    </row>
    <row r="81" spans="2:18" ht="13.5" thickBot="1">
      <c r="B81" s="5" t="s">
        <v>93</v>
      </c>
      <c r="C81" s="9">
        <f>SUM(C4:C79)</f>
        <v>1764160.2199999997</v>
      </c>
      <c r="D81" s="12">
        <f>SUM(D4:D79)</f>
        <v>1436</v>
      </c>
      <c r="E81" s="81" t="s">
        <v>35</v>
      </c>
      <c r="F81" s="3"/>
      <c r="Q81" s="18" t="s">
        <v>76</v>
      </c>
      <c r="R81" s="15">
        <f>SUM(I80+K80+M80+O80+Q80+B20+C20)</f>
        <v>18619119.75</v>
      </c>
    </row>
    <row r="82" spans="1:2" ht="13.5" thickBot="1">
      <c r="A82" s="4" t="s">
        <v>31</v>
      </c>
      <c r="B82" s="70">
        <v>41212</v>
      </c>
    </row>
    <row r="83" spans="1:6" ht="12.75">
      <c r="A83" s="4"/>
      <c r="B83" s="1"/>
      <c r="C83" s="43" t="s">
        <v>63</v>
      </c>
      <c r="D83" s="69" t="s">
        <v>144</v>
      </c>
      <c r="E83" s="3" t="s">
        <v>145</v>
      </c>
      <c r="F83" s="4" t="s">
        <v>147</v>
      </c>
    </row>
    <row r="84" spans="1:6" ht="12.75">
      <c r="A84" s="16" t="s">
        <v>62</v>
      </c>
      <c r="C84" s="44" t="s">
        <v>430</v>
      </c>
      <c r="D84" s="4">
        <v>2012</v>
      </c>
      <c r="E84" s="5" t="s">
        <v>146</v>
      </c>
      <c r="F84" s="4" t="s">
        <v>148</v>
      </c>
    </row>
    <row r="85" spans="1:6" ht="12.75">
      <c r="A85" s="16" t="s">
        <v>237</v>
      </c>
      <c r="B85" s="47">
        <f>SUM(R4+R5+R6+R7)</f>
        <v>158993.98</v>
      </c>
      <c r="C85" s="17">
        <f>SUM(B85/F3*12)</f>
        <v>190792.776</v>
      </c>
      <c r="D85" s="46">
        <v>248000</v>
      </c>
      <c r="E85" s="46">
        <f>SUM(D85-C85)</f>
        <v>57207.22399999999</v>
      </c>
      <c r="F85" s="23">
        <f>SUM(D85-B85)</f>
        <v>89006.01999999999</v>
      </c>
    </row>
    <row r="86" spans="1:6" ht="12.75">
      <c r="A86" s="16" t="s">
        <v>52</v>
      </c>
      <c r="B86" s="47">
        <f>SUM(R8)</f>
        <v>109743.51000000001</v>
      </c>
      <c r="C86" s="17">
        <f>SUM(B86/F3*12)</f>
        <v>131692.212</v>
      </c>
      <c r="D86" s="46">
        <v>116000</v>
      </c>
      <c r="E86" s="46">
        <f aca="true" t="shared" si="7" ref="E86:E103">SUM(D86-C86)</f>
        <v>-15692.212</v>
      </c>
      <c r="F86" s="23">
        <f aca="true" t="shared" si="8" ref="F86:F103">SUM(D86-B86)</f>
        <v>6256.489999999991</v>
      </c>
    </row>
    <row r="87" spans="1:6" ht="12.75">
      <c r="A87" s="16" t="s">
        <v>53</v>
      </c>
      <c r="B87" s="47">
        <f>SUM(R9+R10+R12)</f>
        <v>950431.51</v>
      </c>
      <c r="C87" s="17">
        <f>SUM(B87/F3*12)</f>
        <v>1140517.812</v>
      </c>
      <c r="D87" s="46">
        <v>1030000</v>
      </c>
      <c r="E87" s="46">
        <f t="shared" si="7"/>
        <v>-110517.81199999992</v>
      </c>
      <c r="F87" s="23">
        <f t="shared" si="8"/>
        <v>79568.48999999999</v>
      </c>
    </row>
    <row r="88" spans="1:6" ht="12.75">
      <c r="A88" s="16" t="s">
        <v>236</v>
      </c>
      <c r="B88" s="47">
        <f>SUM(R11)</f>
        <v>184591.02000000002</v>
      </c>
      <c r="C88" s="17">
        <f>SUM(B88/F3*12)</f>
        <v>221509.22400000005</v>
      </c>
      <c r="D88" s="46">
        <v>195000</v>
      </c>
      <c r="E88" s="46">
        <f t="shared" si="7"/>
        <v>-26509.224000000046</v>
      </c>
      <c r="F88" s="23">
        <f t="shared" si="8"/>
        <v>10408.979999999981</v>
      </c>
    </row>
    <row r="89" spans="1:6" ht="12.75">
      <c r="A89" s="16" t="s">
        <v>59</v>
      </c>
      <c r="B89" s="47">
        <f>SUM(R30:R43)</f>
        <v>1965506.02</v>
      </c>
      <c r="C89" s="17">
        <f>SUM(B89/F3*12)</f>
        <v>2358607.2240000004</v>
      </c>
      <c r="D89" s="46">
        <v>2309000</v>
      </c>
      <c r="E89" s="46">
        <f t="shared" si="7"/>
        <v>-49607.224000000395</v>
      </c>
      <c r="F89" s="23">
        <f t="shared" si="8"/>
        <v>343493.98</v>
      </c>
    </row>
    <row r="90" spans="1:6" ht="12.75">
      <c r="A90" s="16" t="s">
        <v>61</v>
      </c>
      <c r="B90" s="47">
        <f>SUM(R73:R77)</f>
        <v>243822.06000000003</v>
      </c>
      <c r="C90" s="17">
        <f>SUM(B90/F3*12)</f>
        <v>292586.472</v>
      </c>
      <c r="D90" s="46">
        <v>266000</v>
      </c>
      <c r="E90" s="46">
        <f t="shared" si="7"/>
        <v>-26586.47200000001</v>
      </c>
      <c r="F90" s="23">
        <f t="shared" si="8"/>
        <v>22177.939999999973</v>
      </c>
    </row>
    <row r="91" spans="1:6" ht="12.75">
      <c r="A91" s="16" t="s">
        <v>57</v>
      </c>
      <c r="B91" s="47">
        <f>SUM(R23)</f>
        <v>1816647.55</v>
      </c>
      <c r="C91" s="17">
        <f>SUM(B91/F3*12)</f>
        <v>2179977.06</v>
      </c>
      <c r="D91" s="46">
        <v>2090000</v>
      </c>
      <c r="E91" s="46">
        <f t="shared" si="7"/>
        <v>-89977.06000000006</v>
      </c>
      <c r="F91" s="23">
        <f t="shared" si="8"/>
        <v>273352.44999999995</v>
      </c>
    </row>
    <row r="92" spans="1:6" ht="12.75">
      <c r="A92" s="16" t="s">
        <v>238</v>
      </c>
      <c r="B92" s="47">
        <f>SUM(R58+R59+R60+R61+R62+R64+R65+R66+R67)</f>
        <v>793589.41</v>
      </c>
      <c r="C92" s="17">
        <f>SUM(B92/F3*12)</f>
        <v>952307.2920000001</v>
      </c>
      <c r="D92" s="46">
        <v>1133000</v>
      </c>
      <c r="E92" s="46">
        <f t="shared" si="7"/>
        <v>180692.70799999987</v>
      </c>
      <c r="F92" s="23">
        <f t="shared" si="8"/>
        <v>339410.58999999997</v>
      </c>
    </row>
    <row r="93" spans="1:6" ht="12.75">
      <c r="A93" s="16" t="s">
        <v>58</v>
      </c>
      <c r="B93" s="47">
        <f>SUM(R25:R28)</f>
        <v>1042742.88</v>
      </c>
      <c r="C93" s="17">
        <f>SUM(B93/F3*12)</f>
        <v>1251291.456</v>
      </c>
      <c r="D93" s="46">
        <v>1218000</v>
      </c>
      <c r="E93" s="46">
        <f t="shared" si="7"/>
        <v>-33291.456000000006</v>
      </c>
      <c r="F93" s="23">
        <f t="shared" si="8"/>
        <v>175257.12</v>
      </c>
    </row>
    <row r="94" spans="1:6" ht="12.75">
      <c r="A94" s="16" t="s">
        <v>54</v>
      </c>
      <c r="B94" s="47">
        <f>SUM(R18:R19)</f>
        <v>505559.31000000006</v>
      </c>
      <c r="C94" s="17">
        <f>SUM(B94/F3*12)</f>
        <v>606671.172</v>
      </c>
      <c r="D94" s="46">
        <v>560000</v>
      </c>
      <c r="E94" s="46">
        <f t="shared" si="7"/>
        <v>-46671.17200000002</v>
      </c>
      <c r="F94" s="23">
        <f t="shared" si="8"/>
        <v>54440.689999999944</v>
      </c>
    </row>
    <row r="95" spans="1:6" ht="12.75">
      <c r="A95" s="16" t="s">
        <v>118</v>
      </c>
      <c r="B95" s="47">
        <f>SUM(R20)</f>
        <v>165936.15000000002</v>
      </c>
      <c r="C95" s="17">
        <f>SUM(B95/F3*12)</f>
        <v>199123.38</v>
      </c>
      <c r="D95" s="46">
        <v>201000</v>
      </c>
      <c r="E95" s="46">
        <f t="shared" si="7"/>
        <v>1876.6199999999953</v>
      </c>
      <c r="F95" s="23">
        <f t="shared" si="8"/>
        <v>35063.84999999998</v>
      </c>
    </row>
    <row r="96" spans="1:6" ht="12.75">
      <c r="A96" s="16" t="s">
        <v>171</v>
      </c>
      <c r="B96" s="47">
        <f>SUM(R79)</f>
        <v>31544.91</v>
      </c>
      <c r="C96" s="17">
        <f>SUM(B96/F3*12)</f>
        <v>37853.892</v>
      </c>
      <c r="D96" s="46">
        <v>68900</v>
      </c>
      <c r="E96" s="46">
        <f t="shared" si="7"/>
        <v>31046.108</v>
      </c>
      <c r="F96" s="23">
        <f t="shared" si="8"/>
        <v>37355.09</v>
      </c>
    </row>
    <row r="97" spans="1:6" ht="12.75">
      <c r="A97" s="16" t="s">
        <v>60</v>
      </c>
      <c r="B97" s="47">
        <f>SUM(R54)</f>
        <v>52931.270000000004</v>
      </c>
      <c r="C97" s="17">
        <f>SUM(B97/F3*12)</f>
        <v>63517.524000000005</v>
      </c>
      <c r="D97" s="46">
        <v>75000</v>
      </c>
      <c r="E97" s="46">
        <f t="shared" si="7"/>
        <v>11482.475999999995</v>
      </c>
      <c r="F97" s="23">
        <f t="shared" si="8"/>
        <v>22068.729999999996</v>
      </c>
    </row>
    <row r="98" spans="1:6" ht="12.75">
      <c r="A98" s="16" t="s">
        <v>55</v>
      </c>
      <c r="B98" s="47">
        <f>SUM(R21)</f>
        <v>143398.63999999998</v>
      </c>
      <c r="C98" s="17">
        <f>SUM(B98/F3*12)</f>
        <v>172078.36799999996</v>
      </c>
      <c r="D98" s="46">
        <v>215000</v>
      </c>
      <c r="E98" s="46">
        <f t="shared" si="7"/>
        <v>42921.63200000004</v>
      </c>
      <c r="F98" s="23">
        <f t="shared" si="8"/>
        <v>71601.36000000002</v>
      </c>
    </row>
    <row r="99" spans="1:6" ht="12.75">
      <c r="A99" s="16" t="s">
        <v>56</v>
      </c>
      <c r="B99" s="47">
        <f>SUM(R22)</f>
        <v>465973.2</v>
      </c>
      <c r="C99" s="17">
        <f>SUM(B99/F3*12)</f>
        <v>559167.84</v>
      </c>
      <c r="D99" s="46">
        <v>498000</v>
      </c>
      <c r="E99" s="46">
        <f t="shared" si="7"/>
        <v>-61167.83999999997</v>
      </c>
      <c r="F99" s="23">
        <f t="shared" si="8"/>
        <v>32026.79999999999</v>
      </c>
    </row>
    <row r="100" spans="1:6" ht="12.75">
      <c r="A100" s="16" t="s">
        <v>143</v>
      </c>
      <c r="B100" s="47">
        <f>SUM(R45+R46+R47+R48+R55)</f>
        <v>6496963.07</v>
      </c>
      <c r="C100" s="17">
        <f>SUM(B100/F3*12)</f>
        <v>7796355.684</v>
      </c>
      <c r="D100" s="46">
        <v>8601900</v>
      </c>
      <c r="E100" s="46">
        <f t="shared" si="7"/>
        <v>805544.3159999996</v>
      </c>
      <c r="F100" s="23">
        <f t="shared" si="8"/>
        <v>2104936.9299999997</v>
      </c>
    </row>
    <row r="101" spans="1:6" ht="12.75">
      <c r="A101" s="16" t="s">
        <v>142</v>
      </c>
      <c r="B101" s="47">
        <f>SUM(R14+R15+R16+R17)</f>
        <v>185149.77000000002</v>
      </c>
      <c r="C101" s="17">
        <f>SUM(B101/F3*12)</f>
        <v>222179.72400000005</v>
      </c>
      <c r="D101" s="46">
        <v>210000</v>
      </c>
      <c r="E101" s="46">
        <f t="shared" si="7"/>
        <v>-12179.724000000046</v>
      </c>
      <c r="F101" s="23">
        <f t="shared" si="8"/>
        <v>24850.22999999998</v>
      </c>
    </row>
    <row r="102" spans="1:6" ht="12.75">
      <c r="A102" s="16" t="s">
        <v>360</v>
      </c>
      <c r="B102" s="47">
        <f>SUM(R63+R68+R69+R70+R71)</f>
        <v>529536.45</v>
      </c>
      <c r="C102" s="17">
        <f>SUM(B102/F3*12)</f>
        <v>635443.74</v>
      </c>
      <c r="D102" s="46">
        <v>658000</v>
      </c>
      <c r="E102" s="46">
        <f t="shared" si="7"/>
        <v>22556.26000000001</v>
      </c>
      <c r="F102" s="23">
        <f t="shared" si="8"/>
        <v>128463.55000000005</v>
      </c>
    </row>
    <row r="103" spans="1:6" ht="12.75">
      <c r="A103" s="16" t="s">
        <v>361</v>
      </c>
      <c r="B103" s="47">
        <f>SUM(R49+R50+R51+R52+R56)</f>
        <v>2776059.04</v>
      </c>
      <c r="C103" s="17">
        <f>SUM(B103/F3*12)</f>
        <v>3331270.8479999998</v>
      </c>
      <c r="D103" s="46">
        <v>3309000</v>
      </c>
      <c r="E103" s="46">
        <f t="shared" si="7"/>
        <v>-22270.847999999765</v>
      </c>
      <c r="F103" s="23">
        <f t="shared" si="8"/>
        <v>532940.96</v>
      </c>
    </row>
    <row r="104" spans="1:6" ht="12.75">
      <c r="A104" s="5" t="s">
        <v>253</v>
      </c>
      <c r="B104" s="48">
        <f>SUM(B85:B103)</f>
        <v>18619119.75</v>
      </c>
      <c r="C104" s="45">
        <f>SUM(C85:C103)</f>
        <v>22342943.700000003</v>
      </c>
      <c r="D104" s="9">
        <f>SUM(D85:D103)</f>
        <v>23001800</v>
      </c>
      <c r="E104" s="9">
        <f>SUM(E85:E103)</f>
        <v>658856.2999999993</v>
      </c>
      <c r="F104" s="9">
        <f>SUM(F85:F103)</f>
        <v>4382680.25</v>
      </c>
    </row>
    <row r="105" spans="2:4" ht="12.75">
      <c r="B105" s="4"/>
      <c r="D105"/>
    </row>
    <row r="106" ht="3.75" customHeight="1"/>
    <row r="107" spans="1:6" ht="12.75">
      <c r="A107" s="29" t="s">
        <v>149</v>
      </c>
      <c r="B107" s="49">
        <f>SUM(B89+B90+B91+B92+B93+B94+B96+B97+B98+B99+B100+B101+B102+B103)</f>
        <v>17049423.58</v>
      </c>
      <c r="C107" s="49">
        <f>SUM(C89+C90+C91+C92+C93+C94+C96+C97+C98+C99+C100+C101+C102+C103)</f>
        <v>20459308.296000004</v>
      </c>
      <c r="D107" s="49">
        <f>SUM(D89+D90+D91+D92+D93+D94+D96+D97+D98+D99+D100+D101+D102+D103)</f>
        <v>21211800</v>
      </c>
      <c r="E107" s="49">
        <f>SUM(E89+E90+E91+E92+E93+E94+E96+E97+E98+E99+E100+E101+E102+E103)</f>
        <v>752491.7039999993</v>
      </c>
      <c r="F107" s="49">
        <f>SUM(F89+F90+F91+F92+F93+F94+F96+F97+F98+F99+F100+F101+F102+F103)</f>
        <v>4162376.42</v>
      </c>
    </row>
    <row r="108" ht="12.75">
      <c r="A108" s="29" t="s">
        <v>150</v>
      </c>
    </row>
    <row r="109" ht="4.5" customHeight="1"/>
    <row r="110" ht="12.75">
      <c r="J110" s="251"/>
    </row>
  </sheetData>
  <printOptions gridLines="1" horizontalCentered="1" verticalCentered="1"/>
  <pageMargins left="0" right="0" top="0.4330708661417323" bottom="0.1968503937007874" header="0.2755905511811024" footer="0"/>
  <pageSetup fitToHeight="2" horizontalDpi="600" verticalDpi="600" orientation="landscape" paperSize="9" scale="64" r:id="rId1"/>
  <headerFooter alignWithMargins="0">
    <oddHeader>&amp;C&amp;"Arial,Fett"&amp;12&amp;EZusammenführung von Ausgaben - IST und Fallzahlen von BLB und RSD's -  Oktober 2012</oddHeader>
    <oddFooter>&amp;R&amp;F&amp;A</oddFooter>
  </headerFooter>
  <rowBreaks count="1" manualBreakCount="1">
    <brk id="56" max="255" man="1"/>
  </rowBreaks>
  <ignoredErrors>
    <ignoredError sqref="E4:E12 E14:E19 E23 E25 E28 E30:E32 E21" evalError="1"/>
    <ignoredError sqref="E20" evalError="1" formula="1"/>
    <ignoredError sqref="R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0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  <col min="14" max="14" width="11.421875" style="27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D2"/>
      <c r="E2" s="300" t="s">
        <v>415</v>
      </c>
      <c r="F2" s="4" t="s">
        <v>416</v>
      </c>
      <c r="G2" s="127" t="s">
        <v>417</v>
      </c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/>
      <c r="D5" s="30"/>
      <c r="E5" s="118">
        <f aca="true" t="shared" si="0" ref="E5:E12">SUM(C5:D5)</f>
        <v>0</v>
      </c>
      <c r="F5" s="59"/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/>
      <c r="M5" s="27" t="s">
        <v>51</v>
      </c>
    </row>
    <row r="6" spans="1:13" ht="12.75">
      <c r="A6" s="26" t="s">
        <v>192</v>
      </c>
      <c r="B6" s="27" t="s">
        <v>271</v>
      </c>
      <c r="C6" s="25"/>
      <c r="D6" s="30"/>
      <c r="E6" s="118">
        <f t="shared" si="0"/>
        <v>0</v>
      </c>
      <c r="F6" s="59"/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3</v>
      </c>
      <c r="D8" s="30"/>
      <c r="E8" s="118">
        <f t="shared" si="0"/>
        <v>3</v>
      </c>
      <c r="F8" s="59">
        <v>3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>
        <v>125.25</v>
      </c>
      <c r="M8" s="27" t="s">
        <v>51</v>
      </c>
    </row>
    <row r="9" spans="1:13" ht="12.75">
      <c r="A9" s="26" t="s">
        <v>6</v>
      </c>
      <c r="B9" s="27" t="s">
        <v>172</v>
      </c>
      <c r="C9" s="25"/>
      <c r="D9" s="30"/>
      <c r="E9" s="118">
        <f t="shared" si="0"/>
        <v>0</v>
      </c>
      <c r="F9" s="59"/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/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/>
      <c r="E10" s="118">
        <f t="shared" si="0"/>
        <v>0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/>
      <c r="M10" s="27" t="s">
        <v>51</v>
      </c>
    </row>
    <row r="11" spans="1:13" ht="12.75">
      <c r="A11" s="26" t="s">
        <v>38</v>
      </c>
      <c r="B11" s="27" t="s">
        <v>39</v>
      </c>
      <c r="C11" s="25">
        <v>1</v>
      </c>
      <c r="D11" s="30"/>
      <c r="E11" s="118">
        <f t="shared" si="0"/>
        <v>1</v>
      </c>
      <c r="F11" s="24">
        <v>1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/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82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/>
      <c r="D14" s="85"/>
      <c r="E14" s="118">
        <f aca="true" t="shared" si="1" ref="E14:E23">SUM(C14:D14)</f>
        <v>0</v>
      </c>
      <c r="F14" s="142"/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/>
      <c r="M14" t="s">
        <v>51</v>
      </c>
    </row>
    <row r="15" spans="1:13" ht="12.75">
      <c r="A15" s="26" t="s">
        <v>196</v>
      </c>
      <c r="B15" t="s">
        <v>190</v>
      </c>
      <c r="C15" s="25"/>
      <c r="D15" s="30"/>
      <c r="E15" s="118">
        <f t="shared" si="1"/>
        <v>0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/>
      <c r="M15" t="s">
        <v>51</v>
      </c>
    </row>
    <row r="16" spans="1:13" ht="12.75">
      <c r="A16" s="26" t="s">
        <v>196</v>
      </c>
      <c r="B16" t="s">
        <v>362</v>
      </c>
      <c r="C16" s="25"/>
      <c r="D16" s="30">
        <v>1</v>
      </c>
      <c r="E16" s="118">
        <f t="shared" si="1"/>
        <v>1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>
        <v>3624.56</v>
      </c>
      <c r="M16" t="s">
        <v>51</v>
      </c>
    </row>
    <row r="17" spans="1:13" ht="12.75">
      <c r="A17" s="26" t="s">
        <v>196</v>
      </c>
      <c r="B17" t="s">
        <v>363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/>
      <c r="D18" s="30"/>
      <c r="E18" s="118">
        <f t="shared" si="1"/>
        <v>0</v>
      </c>
      <c r="F18" s="24">
        <v>5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/>
      <c r="M18" t="s">
        <v>51</v>
      </c>
    </row>
    <row r="19" spans="1:255" ht="12.75">
      <c r="A19" s="84" t="s">
        <v>195</v>
      </c>
      <c r="B19" t="s">
        <v>7</v>
      </c>
      <c r="C19" s="25">
        <v>3</v>
      </c>
      <c r="D19" s="30">
        <v>2</v>
      </c>
      <c r="E19" s="118">
        <f t="shared" si="1"/>
        <v>5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1638.72</v>
      </c>
      <c r="M19" t="s">
        <v>51</v>
      </c>
      <c r="O19" s="16"/>
      <c r="Q19" s="16"/>
      <c r="S19" s="16"/>
      <c r="U19" s="16"/>
      <c r="W19" s="16"/>
      <c r="Y19" s="16"/>
      <c r="AA19" s="16"/>
      <c r="AC19" s="16"/>
      <c r="AE19" s="16"/>
      <c r="AG19" s="16"/>
      <c r="AI19" s="16"/>
      <c r="AK19" s="16"/>
      <c r="AM19" s="16"/>
      <c r="AO19" s="16"/>
      <c r="AQ19" s="16"/>
      <c r="AS19" s="16"/>
      <c r="AU19" s="16"/>
      <c r="AW19" s="16"/>
      <c r="AY19" s="16"/>
      <c r="BA19" s="16"/>
      <c r="BC19" s="16"/>
      <c r="BE19" s="16"/>
      <c r="BG19" s="16"/>
      <c r="BI19" s="16"/>
      <c r="BK19" s="16"/>
      <c r="BM19" s="16"/>
      <c r="BO19" s="16"/>
      <c r="BQ19" s="16"/>
      <c r="BS19" s="16"/>
      <c r="BU19" s="16"/>
      <c r="BW19" s="16"/>
      <c r="BY19" s="16"/>
      <c r="CA19" s="16"/>
      <c r="CC19" s="16"/>
      <c r="CE19" s="16"/>
      <c r="CG19" s="16"/>
      <c r="CI19" s="16"/>
      <c r="CK19" s="16"/>
      <c r="CM19" s="16"/>
      <c r="CO19" s="16"/>
      <c r="CQ19" s="16"/>
      <c r="CS19" s="16"/>
      <c r="CU19" s="16"/>
      <c r="CW19" s="16"/>
      <c r="CY19" s="16"/>
      <c r="DA19" s="16"/>
      <c r="DC19" s="16"/>
      <c r="DE19" s="16"/>
      <c r="DG19" s="16"/>
      <c r="DI19" s="16"/>
      <c r="DK19" s="16"/>
      <c r="DM19" s="16"/>
      <c r="DO19" s="16"/>
      <c r="DQ19" s="16"/>
      <c r="DS19" s="16"/>
      <c r="DU19" s="16"/>
      <c r="DW19" s="16"/>
      <c r="DY19" s="16"/>
      <c r="EA19" s="16"/>
      <c r="EC19" s="16"/>
      <c r="EE19" s="16"/>
      <c r="EG19" s="16"/>
      <c r="EI19" s="16"/>
      <c r="EK19" s="16"/>
      <c r="EM19" s="16"/>
      <c r="EO19" s="16"/>
      <c r="EQ19" s="16"/>
      <c r="ES19" s="16"/>
      <c r="EU19" s="16"/>
      <c r="EW19" s="16"/>
      <c r="EY19" s="16"/>
      <c r="FA19" s="16"/>
      <c r="FC19" s="16"/>
      <c r="FE19" s="16"/>
      <c r="FG19" s="16"/>
      <c r="FI19" s="16"/>
      <c r="FK19" s="16"/>
      <c r="FM19" s="16"/>
      <c r="FO19" s="16"/>
      <c r="FQ19" s="16"/>
      <c r="FS19" s="16"/>
      <c r="FU19" s="16"/>
      <c r="FW19" s="16"/>
      <c r="FY19" s="16"/>
      <c r="GA19" s="16"/>
      <c r="GC19" s="16"/>
      <c r="GE19" s="16"/>
      <c r="GG19" s="16"/>
      <c r="GI19" s="16"/>
      <c r="GK19" s="16"/>
      <c r="GM19" s="16"/>
      <c r="GO19" s="16"/>
      <c r="GQ19" s="16"/>
      <c r="GS19" s="16"/>
      <c r="GU19" s="16"/>
      <c r="GW19" s="16"/>
      <c r="GY19" s="16"/>
      <c r="HA19" s="16"/>
      <c r="HC19" s="16"/>
      <c r="HE19" s="16"/>
      <c r="HG19" s="16"/>
      <c r="HI19" s="16"/>
      <c r="HK19" s="16"/>
      <c r="HM19" s="16"/>
      <c r="HO19" s="16"/>
      <c r="HQ19" s="16"/>
      <c r="HS19" s="16"/>
      <c r="HU19" s="16"/>
      <c r="HW19" s="16"/>
      <c r="HY19" s="16"/>
      <c r="IA19" s="16"/>
      <c r="IC19" s="16"/>
      <c r="IE19" s="16"/>
      <c r="IG19" s="16"/>
      <c r="II19" s="16"/>
      <c r="IK19" s="16"/>
      <c r="IM19" s="16"/>
      <c r="IO19" s="16"/>
      <c r="IQ19" s="16"/>
      <c r="IS19" s="16"/>
      <c r="IU19" s="16"/>
    </row>
    <row r="20" spans="1:13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</row>
    <row r="21" spans="1:13" ht="12.75">
      <c r="A21" s="26" t="s">
        <v>8</v>
      </c>
      <c r="B21" t="s">
        <v>9</v>
      </c>
      <c r="C21" s="25">
        <v>3</v>
      </c>
      <c r="D21" s="30">
        <v>1</v>
      </c>
      <c r="E21" s="118">
        <f t="shared" si="1"/>
        <v>4</v>
      </c>
      <c r="F21" s="59">
        <v>4</v>
      </c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>
        <v>944.38</v>
      </c>
      <c r="M21" t="s">
        <v>51</v>
      </c>
    </row>
    <row r="22" spans="1:13" ht="12.75">
      <c r="A22" s="26" t="s">
        <v>10</v>
      </c>
      <c r="B22" t="s">
        <v>154</v>
      </c>
      <c r="C22" s="141">
        <v>3</v>
      </c>
      <c r="D22" s="75"/>
      <c r="E22" s="118">
        <f t="shared" si="1"/>
        <v>3</v>
      </c>
      <c r="F22" s="138">
        <v>3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/>
      <c r="M22" t="s">
        <v>51</v>
      </c>
    </row>
    <row r="23" spans="1:13" ht="13.5" thickBot="1">
      <c r="A23" s="76" t="s">
        <v>11</v>
      </c>
      <c r="B23" t="s">
        <v>12</v>
      </c>
      <c r="C23" s="141">
        <v>20</v>
      </c>
      <c r="D23" s="75">
        <v>10</v>
      </c>
      <c r="E23" s="220">
        <f t="shared" si="1"/>
        <v>30</v>
      </c>
      <c r="F23" s="138">
        <v>30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20638.8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1</v>
      </c>
      <c r="D25" s="85"/>
      <c r="E25" s="118">
        <f>SUM(C25:D25)</f>
        <v>1</v>
      </c>
      <c r="F25" s="142">
        <v>2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>
        <v>1085.4</v>
      </c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>
        <v>1</v>
      </c>
      <c r="D28" s="75"/>
      <c r="E28" s="138">
        <f>SUM(C28:D28)</f>
        <v>1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>
        <v>-140.67</v>
      </c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2</v>
      </c>
      <c r="D30" s="85">
        <v>4</v>
      </c>
      <c r="E30" s="118">
        <f>SUM(C30:D30)</f>
        <v>6</v>
      </c>
      <c r="F30" s="142">
        <v>37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7785.67</v>
      </c>
      <c r="M30" t="s">
        <v>51</v>
      </c>
    </row>
    <row r="31" spans="1:13" ht="12.75">
      <c r="A31" s="26" t="s">
        <v>14</v>
      </c>
      <c r="B31" t="s">
        <v>364</v>
      </c>
      <c r="C31" s="25">
        <v>20</v>
      </c>
      <c r="D31" s="30">
        <v>10</v>
      </c>
      <c r="E31" s="59">
        <f>SUM(C31:D31)</f>
        <v>30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38144.25</v>
      </c>
      <c r="M31" t="s">
        <v>51</v>
      </c>
    </row>
    <row r="32" spans="1:13" ht="12.75">
      <c r="A32" s="26" t="s">
        <v>14</v>
      </c>
      <c r="B32" t="s">
        <v>365</v>
      </c>
      <c r="C32" s="25"/>
      <c r="D32" s="30"/>
      <c r="E32" s="59">
        <f>SUM(C32:D32)</f>
        <v>0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/>
      <c r="M32" t="s">
        <v>51</v>
      </c>
    </row>
    <row r="33" spans="1:13" ht="12.75">
      <c r="A33" s="26" t="s">
        <v>14</v>
      </c>
      <c r="B33" t="s">
        <v>366</v>
      </c>
      <c r="C33" s="25"/>
      <c r="D33" s="30"/>
      <c r="E33" s="59">
        <f>SUM(C33:D33)</f>
        <v>0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/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4788.4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>
        <v>317.6</v>
      </c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72.6</v>
      </c>
      <c r="M36" t="s">
        <v>51</v>
      </c>
    </row>
    <row r="37" spans="1:13" ht="12.75">
      <c r="A37" s="76" t="s">
        <v>14</v>
      </c>
      <c r="B37" t="s">
        <v>370</v>
      </c>
      <c r="C37" s="25"/>
      <c r="D37" s="30"/>
      <c r="E37" s="59">
        <f>SUM(C37:D37)</f>
        <v>0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/>
      <c r="M37" t="s">
        <v>51</v>
      </c>
    </row>
    <row r="38" spans="1:13" ht="12.75">
      <c r="A38" s="76" t="s">
        <v>14</v>
      </c>
      <c r="B38" t="s">
        <v>371</v>
      </c>
      <c r="C38" s="25"/>
      <c r="D38" s="30"/>
      <c r="E38" s="59">
        <f>SUM(C38:D38)</f>
        <v>0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/>
      <c r="M38" t="s">
        <v>51</v>
      </c>
    </row>
    <row r="39" spans="1:13" ht="12.75">
      <c r="A39" s="76" t="s">
        <v>14</v>
      </c>
      <c r="B39" t="s">
        <v>372</v>
      </c>
      <c r="C39" s="25">
        <v>1</v>
      </c>
      <c r="D39" s="30"/>
      <c r="E39" s="59">
        <f>SUM(C39:D39)</f>
        <v>1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/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1</v>
      </c>
      <c r="D45" s="85"/>
      <c r="E45" s="118">
        <f aca="true" t="shared" si="2" ref="E45:E56">SUM(C45:D45)</f>
        <v>1</v>
      </c>
      <c r="F45" s="118">
        <v>1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434</v>
      </c>
      <c r="L45" s="74">
        <v>4485.17</v>
      </c>
      <c r="M45" t="s">
        <v>51</v>
      </c>
    </row>
    <row r="46" spans="1:13" ht="12.75">
      <c r="A46" s="26" t="s">
        <v>15</v>
      </c>
      <c r="B46" t="s">
        <v>162</v>
      </c>
      <c r="C46" s="25">
        <v>1</v>
      </c>
      <c r="D46" s="30"/>
      <c r="E46" s="59">
        <f t="shared" si="2"/>
        <v>1</v>
      </c>
      <c r="F46" s="59">
        <v>1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269.14</v>
      </c>
      <c r="M46" t="s">
        <v>51</v>
      </c>
    </row>
    <row r="47" spans="1:13" ht="12.75">
      <c r="A47" s="26" t="s">
        <v>15</v>
      </c>
      <c r="B47" t="s">
        <v>163</v>
      </c>
      <c r="C47" s="25"/>
      <c r="D47" s="30">
        <v>1</v>
      </c>
      <c r="E47" s="59">
        <f t="shared" si="2"/>
        <v>1</v>
      </c>
      <c r="F47" s="59">
        <v>1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4442.17</v>
      </c>
      <c r="M47" t="s">
        <v>51</v>
      </c>
    </row>
    <row r="48" spans="1:13" ht="12.75">
      <c r="A48" s="26" t="s">
        <v>15</v>
      </c>
      <c r="B48" t="s">
        <v>164</v>
      </c>
      <c r="C48" s="25">
        <v>2</v>
      </c>
      <c r="D48" s="30"/>
      <c r="E48" s="59">
        <f t="shared" si="2"/>
        <v>2</v>
      </c>
      <c r="F48" s="59">
        <v>3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16" t="s">
        <v>127</v>
      </c>
      <c r="L48" s="50">
        <v>2640.92</v>
      </c>
      <c r="M48" t="s">
        <v>51</v>
      </c>
    </row>
    <row r="49" spans="1:13" ht="12.75">
      <c r="A49" s="26" t="s">
        <v>15</v>
      </c>
      <c r="B49" t="s">
        <v>306</v>
      </c>
      <c r="C49" s="25"/>
      <c r="D49" s="30"/>
      <c r="E49" s="59">
        <f t="shared" si="2"/>
        <v>0</v>
      </c>
      <c r="F49" s="59"/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/>
      <c r="M49" t="s">
        <v>51</v>
      </c>
    </row>
    <row r="50" spans="1:13" ht="12.75">
      <c r="A50" s="26" t="s">
        <v>15</v>
      </c>
      <c r="B50" t="s">
        <v>307</v>
      </c>
      <c r="C50" s="25"/>
      <c r="D50" s="30"/>
      <c r="E50" s="59">
        <f t="shared" si="2"/>
        <v>0</v>
      </c>
      <c r="F50" s="59"/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/>
      <c r="M50" t="s">
        <v>51</v>
      </c>
    </row>
    <row r="51" spans="1:13" ht="12.75">
      <c r="A51" s="26" t="s">
        <v>15</v>
      </c>
      <c r="B51" t="s">
        <v>308</v>
      </c>
      <c r="C51" s="25"/>
      <c r="D51" s="30"/>
      <c r="E51" s="59">
        <f t="shared" si="2"/>
        <v>0</v>
      </c>
      <c r="F51" s="24"/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/>
      <c r="M51" t="s">
        <v>51</v>
      </c>
    </row>
    <row r="52" spans="1:13" ht="13.5" thickBot="1">
      <c r="A52" s="76" t="s">
        <v>15</v>
      </c>
      <c r="B52" t="s">
        <v>309</v>
      </c>
      <c r="C52" s="141"/>
      <c r="D52" s="75"/>
      <c r="E52" s="138">
        <f t="shared" si="2"/>
        <v>0</v>
      </c>
      <c r="F52" s="138"/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16" t="s">
        <v>324</v>
      </c>
      <c r="L52" s="71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>
        <v>1</v>
      </c>
      <c r="D54" s="85"/>
      <c r="E54" s="118">
        <f t="shared" si="2"/>
        <v>1</v>
      </c>
      <c r="F54" s="118">
        <v>1</v>
      </c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/>
      <c r="M54" t="s">
        <v>51</v>
      </c>
    </row>
    <row r="55" spans="1:13" ht="15">
      <c r="A55" s="26" t="s">
        <v>16</v>
      </c>
      <c r="B55" s="219" t="s">
        <v>377</v>
      </c>
      <c r="C55" s="58"/>
      <c r="D55" s="30"/>
      <c r="E55" s="59">
        <f t="shared" si="2"/>
        <v>0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/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/>
      <c r="E56" s="138">
        <f t="shared" si="2"/>
        <v>0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2</v>
      </c>
      <c r="D58" s="85">
        <v>1</v>
      </c>
      <c r="E58" s="118">
        <f aca="true" t="shared" si="4" ref="E58:E68">SUM(C58:D58)</f>
        <v>3</v>
      </c>
      <c r="F58" s="142">
        <v>8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612.54</v>
      </c>
      <c r="M58" t="s">
        <v>51</v>
      </c>
    </row>
    <row r="59" spans="1:13" ht="12.75">
      <c r="A59" s="26" t="s">
        <v>17</v>
      </c>
      <c r="B59" t="s">
        <v>215</v>
      </c>
      <c r="C59" s="25">
        <v>5</v>
      </c>
      <c r="D59" s="30"/>
      <c r="E59" s="59">
        <f t="shared" si="4"/>
        <v>5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952.99</v>
      </c>
      <c r="M59" t="s">
        <v>51</v>
      </c>
    </row>
    <row r="60" spans="1:255" ht="12.75">
      <c r="A60" s="26" t="s">
        <v>17</v>
      </c>
      <c r="B60" t="s">
        <v>216</v>
      </c>
      <c r="C60" s="25"/>
      <c r="D60" s="30"/>
      <c r="E60" s="59">
        <f t="shared" si="4"/>
        <v>0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/>
      <c r="M60" t="s">
        <v>51</v>
      </c>
      <c r="O60" s="16"/>
      <c r="Q60" s="16"/>
      <c r="S60" s="16"/>
      <c r="U60" s="16"/>
      <c r="W60" s="16"/>
      <c r="Y60" s="16"/>
      <c r="AA60" s="16"/>
      <c r="AC60" s="16"/>
      <c r="AE60" s="16"/>
      <c r="AG60" s="16"/>
      <c r="AI60" s="16"/>
      <c r="AK60" s="16"/>
      <c r="AM60" s="16"/>
      <c r="AO60" s="16"/>
      <c r="AQ60" s="16"/>
      <c r="AS60" s="16"/>
      <c r="AU60" s="16"/>
      <c r="AW60" s="16"/>
      <c r="AY60" s="16"/>
      <c r="BA60" s="16"/>
      <c r="BC60" s="16"/>
      <c r="BE60" s="16"/>
      <c r="BG60" s="16"/>
      <c r="BI60" s="16"/>
      <c r="BK60" s="16"/>
      <c r="BM60" s="16"/>
      <c r="BO60" s="16"/>
      <c r="BQ60" s="16"/>
      <c r="BS60" s="16"/>
      <c r="BU60" s="16"/>
      <c r="BW60" s="16"/>
      <c r="BY60" s="16"/>
      <c r="CA60" s="16"/>
      <c r="CC60" s="16"/>
      <c r="CE60" s="16"/>
      <c r="CG60" s="16"/>
      <c r="CI60" s="16"/>
      <c r="CK60" s="16"/>
      <c r="CM60" s="16"/>
      <c r="CO60" s="16"/>
      <c r="CQ60" s="16"/>
      <c r="CS60" s="16"/>
      <c r="CU60" s="16"/>
      <c r="CW60" s="16"/>
      <c r="CY60" s="16"/>
      <c r="DA60" s="16"/>
      <c r="DC60" s="16"/>
      <c r="DE60" s="16"/>
      <c r="DG60" s="16"/>
      <c r="DI60" s="16"/>
      <c r="DK60" s="16"/>
      <c r="DM60" s="16"/>
      <c r="DO60" s="16"/>
      <c r="DQ60" s="16"/>
      <c r="DS60" s="16"/>
      <c r="DU60" s="16"/>
      <c r="DW60" s="16"/>
      <c r="DY60" s="16"/>
      <c r="EA60" s="16"/>
      <c r="EC60" s="16"/>
      <c r="EE60" s="16"/>
      <c r="EG60" s="16"/>
      <c r="EI60" s="16"/>
      <c r="EK60" s="16"/>
      <c r="EM60" s="16"/>
      <c r="EO60" s="16"/>
      <c r="EQ60" s="16"/>
      <c r="ES60" s="16"/>
      <c r="EU60" s="16"/>
      <c r="EW60" s="16"/>
      <c r="EY60" s="16"/>
      <c r="FA60" s="16"/>
      <c r="FC60" s="16"/>
      <c r="FE60" s="16"/>
      <c r="FG60" s="16"/>
      <c r="FI60" s="16"/>
      <c r="FK60" s="16"/>
      <c r="FM60" s="16"/>
      <c r="FO60" s="16"/>
      <c r="FQ60" s="16"/>
      <c r="FS60" s="16"/>
      <c r="FU60" s="16"/>
      <c r="FW60" s="16"/>
      <c r="FY60" s="16"/>
      <c r="GA60" s="16"/>
      <c r="GC60" s="16"/>
      <c r="GE60" s="16"/>
      <c r="GG60" s="16"/>
      <c r="GI60" s="16"/>
      <c r="GK60" s="16"/>
      <c r="GM60" s="16"/>
      <c r="GO60" s="16"/>
      <c r="GQ60" s="16"/>
      <c r="GS60" s="16"/>
      <c r="GU60" s="16"/>
      <c r="GW60" s="16"/>
      <c r="GY60" s="16"/>
      <c r="HA60" s="16"/>
      <c r="HC60" s="16"/>
      <c r="HE60" s="16"/>
      <c r="HG60" s="16"/>
      <c r="HI60" s="16"/>
      <c r="HK60" s="16"/>
      <c r="HM60" s="16"/>
      <c r="HO60" s="16"/>
      <c r="HQ60" s="16"/>
      <c r="HS60" s="16"/>
      <c r="HU60" s="16"/>
      <c r="HW60" s="16"/>
      <c r="HY60" s="16"/>
      <c r="IA60" s="16"/>
      <c r="IC60" s="16"/>
      <c r="IE60" s="16"/>
      <c r="IG60" s="16"/>
      <c r="II60" s="16"/>
      <c r="IK60" s="16"/>
      <c r="IM60" s="16"/>
      <c r="IO60" s="16"/>
      <c r="IQ60" s="16"/>
      <c r="IS60" s="16"/>
      <c r="IU60" s="16"/>
    </row>
    <row r="61" spans="1:255" ht="12.75">
      <c r="A61" s="26" t="s">
        <v>17</v>
      </c>
      <c r="B61" t="s">
        <v>217</v>
      </c>
      <c r="C61" s="25"/>
      <c r="D61" s="30"/>
      <c r="E61" s="59">
        <f t="shared" si="4"/>
        <v>0</v>
      </c>
      <c r="F61" s="138"/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/>
      <c r="M61" t="s">
        <v>51</v>
      </c>
      <c r="O61" s="16"/>
      <c r="Q61" s="16"/>
      <c r="S61" s="16"/>
      <c r="U61" s="16"/>
      <c r="W61" s="16"/>
      <c r="Y61" s="16"/>
      <c r="AA61" s="16"/>
      <c r="AC61" s="16"/>
      <c r="AE61" s="16"/>
      <c r="AG61" s="16"/>
      <c r="AI61" s="16"/>
      <c r="AK61" s="16"/>
      <c r="AM61" s="16"/>
      <c r="AO61" s="16"/>
      <c r="AQ61" s="16"/>
      <c r="AS61" s="16"/>
      <c r="AU61" s="16"/>
      <c r="AW61" s="16"/>
      <c r="AY61" s="16"/>
      <c r="BA61" s="16"/>
      <c r="BC61" s="16"/>
      <c r="BE61" s="16"/>
      <c r="BG61" s="16"/>
      <c r="BI61" s="16"/>
      <c r="BK61" s="16"/>
      <c r="BM61" s="16"/>
      <c r="BO61" s="16"/>
      <c r="BQ61" s="16"/>
      <c r="BS61" s="16"/>
      <c r="BU61" s="16"/>
      <c r="BW61" s="16"/>
      <c r="BY61" s="16"/>
      <c r="CA61" s="16"/>
      <c r="CC61" s="16"/>
      <c r="CE61" s="16"/>
      <c r="CG61" s="16"/>
      <c r="CI61" s="16"/>
      <c r="CK61" s="16"/>
      <c r="CM61" s="16"/>
      <c r="CO61" s="16"/>
      <c r="CQ61" s="16"/>
      <c r="CS61" s="16"/>
      <c r="CU61" s="16"/>
      <c r="CW61" s="16"/>
      <c r="CY61" s="16"/>
      <c r="DA61" s="16"/>
      <c r="DC61" s="16"/>
      <c r="DE61" s="16"/>
      <c r="DG61" s="16"/>
      <c r="DI61" s="16"/>
      <c r="DK61" s="16"/>
      <c r="DM61" s="16"/>
      <c r="DO61" s="16"/>
      <c r="DQ61" s="16"/>
      <c r="DS61" s="16"/>
      <c r="DU61" s="16"/>
      <c r="DW61" s="16"/>
      <c r="DY61" s="16"/>
      <c r="EA61" s="16"/>
      <c r="EC61" s="16"/>
      <c r="EE61" s="16"/>
      <c r="EG61" s="16"/>
      <c r="EI61" s="16"/>
      <c r="EK61" s="16"/>
      <c r="EM61" s="16"/>
      <c r="EO61" s="16"/>
      <c r="EQ61" s="16"/>
      <c r="ES61" s="16"/>
      <c r="EU61" s="16"/>
      <c r="EW61" s="16"/>
      <c r="EY61" s="16"/>
      <c r="FA61" s="16"/>
      <c r="FC61" s="16"/>
      <c r="FE61" s="16"/>
      <c r="FG61" s="16"/>
      <c r="FI61" s="16"/>
      <c r="FK61" s="16"/>
      <c r="FM61" s="16"/>
      <c r="FO61" s="16"/>
      <c r="FQ61" s="16"/>
      <c r="FS61" s="16"/>
      <c r="FU61" s="16"/>
      <c r="FW61" s="16"/>
      <c r="FY61" s="16"/>
      <c r="GA61" s="16"/>
      <c r="GC61" s="16"/>
      <c r="GE61" s="16"/>
      <c r="GG61" s="16"/>
      <c r="GI61" s="16"/>
      <c r="GK61" s="16"/>
      <c r="GM61" s="16"/>
      <c r="GO61" s="16"/>
      <c r="GQ61" s="16"/>
      <c r="GS61" s="16"/>
      <c r="GU61" s="16"/>
      <c r="GW61" s="16"/>
      <c r="GY61" s="16"/>
      <c r="HA61" s="16"/>
      <c r="HC61" s="16"/>
      <c r="HE61" s="16"/>
      <c r="HG61" s="16"/>
      <c r="HI61" s="16"/>
      <c r="HK61" s="16"/>
      <c r="HM61" s="16"/>
      <c r="HO61" s="16"/>
      <c r="HQ61" s="16"/>
      <c r="HS61" s="16"/>
      <c r="HU61" s="16"/>
      <c r="HW61" s="16"/>
      <c r="HY61" s="16"/>
      <c r="IA61" s="16"/>
      <c r="IC61" s="16"/>
      <c r="IE61" s="16"/>
      <c r="IG61" s="16"/>
      <c r="II61" s="16"/>
      <c r="IK61" s="16"/>
      <c r="IM61" s="16"/>
      <c r="IO61" s="16"/>
      <c r="IQ61" s="16"/>
      <c r="IS61" s="16"/>
      <c r="IU61" s="16"/>
    </row>
    <row r="62" spans="1:255" ht="12.75">
      <c r="A62" s="26" t="s">
        <v>17</v>
      </c>
      <c r="B62" t="s">
        <v>379</v>
      </c>
      <c r="C62" s="25"/>
      <c r="D62" s="30">
        <v>1</v>
      </c>
      <c r="E62" s="169">
        <f t="shared" si="4"/>
        <v>1</v>
      </c>
      <c r="F62" s="24">
        <v>1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>
        <v>7375.78</v>
      </c>
      <c r="M62" t="s">
        <v>51</v>
      </c>
      <c r="O62" s="16"/>
      <c r="Q62" s="16"/>
      <c r="S62" s="16"/>
      <c r="U62" s="16"/>
      <c r="W62" s="16"/>
      <c r="Y62" s="16"/>
      <c r="AA62" s="16"/>
      <c r="AC62" s="16"/>
      <c r="AE62" s="16"/>
      <c r="AG62" s="16"/>
      <c r="AI62" s="16"/>
      <c r="AK62" s="16"/>
      <c r="AM62" s="16"/>
      <c r="AO62" s="16"/>
      <c r="AQ62" s="16"/>
      <c r="AS62" s="16"/>
      <c r="AU62" s="16"/>
      <c r="AW62" s="16"/>
      <c r="AY62" s="16"/>
      <c r="BA62" s="16"/>
      <c r="BC62" s="16"/>
      <c r="BE62" s="16"/>
      <c r="BG62" s="16"/>
      <c r="BI62" s="16"/>
      <c r="BK62" s="16"/>
      <c r="BM62" s="16"/>
      <c r="BO62" s="16"/>
      <c r="BQ62" s="16"/>
      <c r="BS62" s="16"/>
      <c r="BU62" s="16"/>
      <c r="BW62" s="16"/>
      <c r="BY62" s="16"/>
      <c r="CA62" s="16"/>
      <c r="CC62" s="16"/>
      <c r="CE62" s="16"/>
      <c r="CG62" s="16"/>
      <c r="CI62" s="16"/>
      <c r="CK62" s="16"/>
      <c r="CM62" s="16"/>
      <c r="CO62" s="16"/>
      <c r="CQ62" s="16"/>
      <c r="CS62" s="16"/>
      <c r="CU62" s="16"/>
      <c r="CW62" s="16"/>
      <c r="CY62" s="16"/>
      <c r="DA62" s="16"/>
      <c r="DC62" s="16"/>
      <c r="DE62" s="16"/>
      <c r="DG62" s="16"/>
      <c r="DI62" s="16"/>
      <c r="DK62" s="16"/>
      <c r="DM62" s="16"/>
      <c r="DO62" s="16"/>
      <c r="DQ62" s="16"/>
      <c r="DS62" s="16"/>
      <c r="DU62" s="16"/>
      <c r="DW62" s="16"/>
      <c r="DY62" s="16"/>
      <c r="EA62" s="16"/>
      <c r="EC62" s="16"/>
      <c r="EE62" s="16"/>
      <c r="EG62" s="16"/>
      <c r="EI62" s="16"/>
      <c r="EK62" s="16"/>
      <c r="EM62" s="16"/>
      <c r="EO62" s="16"/>
      <c r="EQ62" s="16"/>
      <c r="ES62" s="16"/>
      <c r="EU62" s="16"/>
      <c r="EW62" s="16"/>
      <c r="EY62" s="16"/>
      <c r="FA62" s="16"/>
      <c r="FC62" s="16"/>
      <c r="FE62" s="16"/>
      <c r="FG62" s="16"/>
      <c r="FI62" s="16"/>
      <c r="FK62" s="16"/>
      <c r="FM62" s="16"/>
      <c r="FO62" s="16"/>
      <c r="FQ62" s="16"/>
      <c r="FS62" s="16"/>
      <c r="FU62" s="16"/>
      <c r="FW62" s="16"/>
      <c r="FY62" s="16"/>
      <c r="GA62" s="16"/>
      <c r="GC62" s="16"/>
      <c r="GE62" s="16"/>
      <c r="GG62" s="16"/>
      <c r="GI62" s="16"/>
      <c r="GK62" s="16"/>
      <c r="GM62" s="16"/>
      <c r="GO62" s="16"/>
      <c r="GQ62" s="16"/>
      <c r="GS62" s="16"/>
      <c r="GU62" s="16"/>
      <c r="GW62" s="16"/>
      <c r="GY62" s="16"/>
      <c r="HA62" s="16"/>
      <c r="HC62" s="16"/>
      <c r="HE62" s="16"/>
      <c r="HG62" s="16"/>
      <c r="HI62" s="16"/>
      <c r="HK62" s="16"/>
      <c r="HM62" s="16"/>
      <c r="HO62" s="16"/>
      <c r="HQ62" s="16"/>
      <c r="HS62" s="16"/>
      <c r="HU62" s="16"/>
      <c r="HW62" s="16"/>
      <c r="HY62" s="16"/>
      <c r="IA62" s="16"/>
      <c r="IC62" s="16"/>
      <c r="IE62" s="16"/>
      <c r="IG62" s="16"/>
      <c r="II62" s="16"/>
      <c r="IK62" s="16"/>
      <c r="IM62" s="16"/>
      <c r="IO62" s="16"/>
      <c r="IQ62" s="16"/>
      <c r="IS62" s="16"/>
      <c r="IU62" s="16"/>
    </row>
    <row r="63" spans="1:255" ht="12.75">
      <c r="A63" s="26" t="s">
        <v>17</v>
      </c>
      <c r="B63" t="s">
        <v>380</v>
      </c>
      <c r="C63" s="141"/>
      <c r="D63" s="75"/>
      <c r="E63" s="169">
        <f t="shared" si="4"/>
        <v>0</v>
      </c>
      <c r="F63" s="24"/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>
        <v>5606.88</v>
      </c>
      <c r="M63" t="s">
        <v>51</v>
      </c>
      <c r="O63" s="16"/>
      <c r="Q63" s="16"/>
      <c r="S63" s="16"/>
      <c r="U63" s="16"/>
      <c r="W63" s="16"/>
      <c r="Y63" s="16"/>
      <c r="AA63" s="16"/>
      <c r="AC63" s="16"/>
      <c r="AE63" s="16"/>
      <c r="AG63" s="16"/>
      <c r="AI63" s="16"/>
      <c r="AK63" s="16"/>
      <c r="AM63" s="16"/>
      <c r="AO63" s="16"/>
      <c r="AQ63" s="16"/>
      <c r="AS63" s="16"/>
      <c r="AU63" s="16"/>
      <c r="AW63" s="16"/>
      <c r="AY63" s="16"/>
      <c r="BA63" s="16"/>
      <c r="BC63" s="16"/>
      <c r="BE63" s="16"/>
      <c r="BG63" s="16"/>
      <c r="BI63" s="16"/>
      <c r="BK63" s="16"/>
      <c r="BM63" s="16"/>
      <c r="BO63" s="16"/>
      <c r="BQ63" s="16"/>
      <c r="BS63" s="16"/>
      <c r="BU63" s="16"/>
      <c r="BW63" s="16"/>
      <c r="BY63" s="16"/>
      <c r="CA63" s="16"/>
      <c r="CC63" s="16"/>
      <c r="CE63" s="16"/>
      <c r="CG63" s="16"/>
      <c r="CI63" s="16"/>
      <c r="CK63" s="16"/>
      <c r="CM63" s="16"/>
      <c r="CO63" s="16"/>
      <c r="CQ63" s="16"/>
      <c r="CS63" s="16"/>
      <c r="CU63" s="16"/>
      <c r="CW63" s="16"/>
      <c r="CY63" s="16"/>
      <c r="DA63" s="16"/>
      <c r="DC63" s="16"/>
      <c r="DE63" s="16"/>
      <c r="DG63" s="16"/>
      <c r="DI63" s="16"/>
      <c r="DK63" s="16"/>
      <c r="DM63" s="16"/>
      <c r="DO63" s="16"/>
      <c r="DQ63" s="16"/>
      <c r="DS63" s="16"/>
      <c r="DU63" s="16"/>
      <c r="DW63" s="16"/>
      <c r="DY63" s="16"/>
      <c r="EA63" s="16"/>
      <c r="EC63" s="16"/>
      <c r="EE63" s="16"/>
      <c r="EG63" s="16"/>
      <c r="EI63" s="16"/>
      <c r="EK63" s="16"/>
      <c r="EM63" s="16"/>
      <c r="EO63" s="16"/>
      <c r="EQ63" s="16"/>
      <c r="ES63" s="16"/>
      <c r="EU63" s="16"/>
      <c r="EW63" s="16"/>
      <c r="EY63" s="16"/>
      <c r="FA63" s="16"/>
      <c r="FC63" s="16"/>
      <c r="FE63" s="16"/>
      <c r="FG63" s="16"/>
      <c r="FI63" s="16"/>
      <c r="FK63" s="16"/>
      <c r="FM63" s="16"/>
      <c r="FO63" s="16"/>
      <c r="FQ63" s="16"/>
      <c r="FS63" s="16"/>
      <c r="FU63" s="16"/>
      <c r="FW63" s="16"/>
      <c r="FY63" s="16"/>
      <c r="GA63" s="16"/>
      <c r="GC63" s="16"/>
      <c r="GE63" s="16"/>
      <c r="GG63" s="16"/>
      <c r="GI63" s="16"/>
      <c r="GK63" s="16"/>
      <c r="GM63" s="16"/>
      <c r="GO63" s="16"/>
      <c r="GQ63" s="16"/>
      <c r="GS63" s="16"/>
      <c r="GU63" s="16"/>
      <c r="GW63" s="16"/>
      <c r="GY63" s="16"/>
      <c r="HA63" s="16"/>
      <c r="HC63" s="16"/>
      <c r="HE63" s="16"/>
      <c r="HG63" s="16"/>
      <c r="HI63" s="16"/>
      <c r="HK63" s="16"/>
      <c r="HM63" s="16"/>
      <c r="HO63" s="16"/>
      <c r="HQ63" s="16"/>
      <c r="HS63" s="16"/>
      <c r="HU63" s="16"/>
      <c r="HW63" s="16"/>
      <c r="HY63" s="16"/>
      <c r="IA63" s="16"/>
      <c r="IC63" s="16"/>
      <c r="IE63" s="16"/>
      <c r="IG63" s="16"/>
      <c r="II63" s="16"/>
      <c r="IK63" s="16"/>
      <c r="IM63" s="16"/>
      <c r="IO63" s="16"/>
      <c r="IQ63" s="16"/>
      <c r="IS63" s="16"/>
      <c r="IU63" s="16"/>
    </row>
    <row r="64" spans="1:255" ht="12.75">
      <c r="A64" s="76" t="s">
        <v>17</v>
      </c>
      <c r="B64" t="s">
        <v>381</v>
      </c>
      <c r="C64" s="141"/>
      <c r="D64" s="75"/>
      <c r="E64" s="138">
        <f t="shared" si="4"/>
        <v>0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/>
      <c r="M64" t="s">
        <v>51</v>
      </c>
      <c r="O64" s="16"/>
      <c r="Q64" s="16"/>
      <c r="S64" s="16"/>
      <c r="U64" s="16"/>
      <c r="W64" s="16"/>
      <c r="Y64" s="16"/>
      <c r="AA64" s="16"/>
      <c r="AC64" s="16"/>
      <c r="AE64" s="16"/>
      <c r="AG64" s="16"/>
      <c r="AI64" s="16"/>
      <c r="AK64" s="16"/>
      <c r="AM64" s="16"/>
      <c r="AO64" s="16"/>
      <c r="AQ64" s="16"/>
      <c r="AS64" s="16"/>
      <c r="AU64" s="16"/>
      <c r="AW64" s="16"/>
      <c r="AY64" s="16"/>
      <c r="BA64" s="16"/>
      <c r="BC64" s="16"/>
      <c r="BE64" s="16"/>
      <c r="BG64" s="16"/>
      <c r="BI64" s="16"/>
      <c r="BK64" s="16"/>
      <c r="BM64" s="16"/>
      <c r="BO64" s="16"/>
      <c r="BQ64" s="16"/>
      <c r="BS64" s="16"/>
      <c r="BU64" s="16"/>
      <c r="BW64" s="16"/>
      <c r="BY64" s="16"/>
      <c r="CA64" s="16"/>
      <c r="CC64" s="16"/>
      <c r="CE64" s="16"/>
      <c r="CG64" s="16"/>
      <c r="CI64" s="16"/>
      <c r="CK64" s="16"/>
      <c r="CM64" s="16"/>
      <c r="CO64" s="16"/>
      <c r="CQ64" s="16"/>
      <c r="CS64" s="16"/>
      <c r="CU64" s="16"/>
      <c r="CW64" s="16"/>
      <c r="CY64" s="16"/>
      <c r="DA64" s="16"/>
      <c r="DC64" s="16"/>
      <c r="DE64" s="16"/>
      <c r="DG64" s="16"/>
      <c r="DI64" s="16"/>
      <c r="DK64" s="16"/>
      <c r="DM64" s="16"/>
      <c r="DO64" s="16"/>
      <c r="DQ64" s="16"/>
      <c r="DS64" s="16"/>
      <c r="DU64" s="16"/>
      <c r="DW64" s="16"/>
      <c r="DY64" s="16"/>
      <c r="EA64" s="16"/>
      <c r="EC64" s="16"/>
      <c r="EE64" s="16"/>
      <c r="EG64" s="16"/>
      <c r="EI64" s="16"/>
      <c r="EK64" s="16"/>
      <c r="EM64" s="16"/>
      <c r="EO64" s="16"/>
      <c r="EQ64" s="16"/>
      <c r="ES64" s="16"/>
      <c r="EU64" s="16"/>
      <c r="EW64" s="16"/>
      <c r="EY64" s="16"/>
      <c r="FA64" s="16"/>
      <c r="FC64" s="16"/>
      <c r="FE64" s="16"/>
      <c r="FG64" s="16"/>
      <c r="FI64" s="16"/>
      <c r="FK64" s="16"/>
      <c r="FM64" s="16"/>
      <c r="FO64" s="16"/>
      <c r="FQ64" s="16"/>
      <c r="FS64" s="16"/>
      <c r="FU64" s="16"/>
      <c r="FW64" s="16"/>
      <c r="FY64" s="16"/>
      <c r="GA64" s="16"/>
      <c r="GC64" s="16"/>
      <c r="GE64" s="16"/>
      <c r="GG64" s="16"/>
      <c r="GI64" s="16"/>
      <c r="GK64" s="16"/>
      <c r="GM64" s="16"/>
      <c r="GO64" s="16"/>
      <c r="GQ64" s="16"/>
      <c r="GS64" s="16"/>
      <c r="GU64" s="16"/>
      <c r="GW64" s="16"/>
      <c r="GY64" s="16"/>
      <c r="HA64" s="16"/>
      <c r="HC64" s="16"/>
      <c r="HE64" s="16"/>
      <c r="HG64" s="16"/>
      <c r="HI64" s="16"/>
      <c r="HK64" s="16"/>
      <c r="HM64" s="16"/>
      <c r="HO64" s="16"/>
      <c r="HQ64" s="16"/>
      <c r="HS64" s="16"/>
      <c r="HU64" s="16"/>
      <c r="HW64" s="16"/>
      <c r="HY64" s="16"/>
      <c r="IA64" s="16"/>
      <c r="IC64" s="16"/>
      <c r="IE64" s="16"/>
      <c r="IG64" s="16"/>
      <c r="II64" s="16"/>
      <c r="IK64" s="16"/>
      <c r="IM64" s="16"/>
      <c r="IO64" s="16"/>
      <c r="IQ64" s="16"/>
      <c r="IS64" s="16"/>
      <c r="IU64" s="16"/>
    </row>
    <row r="65" spans="1:255" ht="12.75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/>
      <c r="M65" t="s">
        <v>51</v>
      </c>
      <c r="O65" s="16"/>
      <c r="Q65" s="16"/>
      <c r="S65" s="16"/>
      <c r="U65" s="16"/>
      <c r="W65" s="16"/>
      <c r="Y65" s="16"/>
      <c r="AA65" s="16"/>
      <c r="AC65" s="16"/>
      <c r="AE65" s="16"/>
      <c r="AG65" s="16"/>
      <c r="AI65" s="16"/>
      <c r="AK65" s="16"/>
      <c r="AM65" s="16"/>
      <c r="AO65" s="16"/>
      <c r="AQ65" s="16"/>
      <c r="AS65" s="16"/>
      <c r="AU65" s="16"/>
      <c r="AW65" s="16"/>
      <c r="AY65" s="16"/>
      <c r="BA65" s="16"/>
      <c r="BC65" s="16"/>
      <c r="BE65" s="16"/>
      <c r="BG65" s="16"/>
      <c r="BI65" s="16"/>
      <c r="BK65" s="16"/>
      <c r="BM65" s="16"/>
      <c r="BO65" s="16"/>
      <c r="BQ65" s="16"/>
      <c r="BS65" s="16"/>
      <c r="BU65" s="16"/>
      <c r="BW65" s="16"/>
      <c r="BY65" s="16"/>
      <c r="CA65" s="16"/>
      <c r="CC65" s="16"/>
      <c r="CE65" s="16"/>
      <c r="CG65" s="16"/>
      <c r="CI65" s="16"/>
      <c r="CK65" s="16"/>
      <c r="CM65" s="16"/>
      <c r="CO65" s="16"/>
      <c r="CQ65" s="16"/>
      <c r="CS65" s="16"/>
      <c r="CU65" s="16"/>
      <c r="CW65" s="16"/>
      <c r="CY65" s="16"/>
      <c r="DA65" s="16"/>
      <c r="DC65" s="16"/>
      <c r="DE65" s="16"/>
      <c r="DG65" s="16"/>
      <c r="DI65" s="16"/>
      <c r="DK65" s="16"/>
      <c r="DM65" s="16"/>
      <c r="DO65" s="16"/>
      <c r="DQ65" s="16"/>
      <c r="DS65" s="16"/>
      <c r="DU65" s="16"/>
      <c r="DW65" s="16"/>
      <c r="DY65" s="16"/>
      <c r="EA65" s="16"/>
      <c r="EC65" s="16"/>
      <c r="EE65" s="16"/>
      <c r="EG65" s="16"/>
      <c r="EI65" s="16"/>
      <c r="EK65" s="16"/>
      <c r="EM65" s="16"/>
      <c r="EO65" s="16"/>
      <c r="EQ65" s="16"/>
      <c r="ES65" s="16"/>
      <c r="EU65" s="16"/>
      <c r="EW65" s="16"/>
      <c r="EY65" s="16"/>
      <c r="FA65" s="16"/>
      <c r="FC65" s="16"/>
      <c r="FE65" s="16"/>
      <c r="FG65" s="16"/>
      <c r="FI65" s="16"/>
      <c r="FK65" s="16"/>
      <c r="FM65" s="16"/>
      <c r="FO65" s="16"/>
      <c r="FQ65" s="16"/>
      <c r="FS65" s="16"/>
      <c r="FU65" s="16"/>
      <c r="FW65" s="16"/>
      <c r="FY65" s="16"/>
      <c r="GA65" s="16"/>
      <c r="GC65" s="16"/>
      <c r="GE65" s="16"/>
      <c r="GG65" s="16"/>
      <c r="GI65" s="16"/>
      <c r="GK65" s="16"/>
      <c r="GM65" s="16"/>
      <c r="GO65" s="16"/>
      <c r="GQ65" s="16"/>
      <c r="GS65" s="16"/>
      <c r="GU65" s="16"/>
      <c r="GW65" s="16"/>
      <c r="GY65" s="16"/>
      <c r="HA65" s="16"/>
      <c r="HC65" s="16"/>
      <c r="HE65" s="16"/>
      <c r="HG65" s="16"/>
      <c r="HI65" s="16"/>
      <c r="HK65" s="16"/>
      <c r="HM65" s="16"/>
      <c r="HO65" s="16"/>
      <c r="HQ65" s="16"/>
      <c r="HS65" s="16"/>
      <c r="HU65" s="16"/>
      <c r="HW65" s="16"/>
      <c r="HY65" s="16"/>
      <c r="IA65" s="16"/>
      <c r="IC65" s="16"/>
      <c r="IE65" s="16"/>
      <c r="IG65" s="16"/>
      <c r="II65" s="16"/>
      <c r="IK65" s="16"/>
      <c r="IM65" s="16"/>
      <c r="IO65" s="16"/>
      <c r="IQ65" s="16"/>
      <c r="IS65" s="16"/>
      <c r="IU65" s="16"/>
    </row>
    <row r="66" spans="1:255" ht="12.75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  <c r="O66" s="16"/>
      <c r="Q66" s="16"/>
      <c r="S66" s="16"/>
      <c r="U66" s="16"/>
      <c r="W66" s="16"/>
      <c r="Y66" s="16"/>
      <c r="AA66" s="16"/>
      <c r="AC66" s="16"/>
      <c r="AE66" s="16"/>
      <c r="AG66" s="16"/>
      <c r="AI66" s="16"/>
      <c r="AK66" s="16"/>
      <c r="AM66" s="16"/>
      <c r="AO66" s="16"/>
      <c r="AQ66" s="16"/>
      <c r="AS66" s="16"/>
      <c r="AU66" s="16"/>
      <c r="AW66" s="16"/>
      <c r="AY66" s="16"/>
      <c r="BA66" s="16"/>
      <c r="BC66" s="16"/>
      <c r="BE66" s="16"/>
      <c r="BG66" s="16"/>
      <c r="BI66" s="16"/>
      <c r="BK66" s="16"/>
      <c r="BM66" s="16"/>
      <c r="BO66" s="16"/>
      <c r="BQ66" s="16"/>
      <c r="BS66" s="16"/>
      <c r="BU66" s="16"/>
      <c r="BW66" s="16"/>
      <c r="BY66" s="16"/>
      <c r="CA66" s="16"/>
      <c r="CC66" s="16"/>
      <c r="CE66" s="16"/>
      <c r="CG66" s="16"/>
      <c r="CI66" s="16"/>
      <c r="CK66" s="16"/>
      <c r="CM66" s="16"/>
      <c r="CO66" s="16"/>
      <c r="CQ66" s="16"/>
      <c r="CS66" s="16"/>
      <c r="CU66" s="16"/>
      <c r="CW66" s="16"/>
      <c r="CY66" s="16"/>
      <c r="DA66" s="16"/>
      <c r="DC66" s="16"/>
      <c r="DE66" s="16"/>
      <c r="DG66" s="16"/>
      <c r="DI66" s="16"/>
      <c r="DK66" s="16"/>
      <c r="DM66" s="16"/>
      <c r="DO66" s="16"/>
      <c r="DQ66" s="16"/>
      <c r="DS66" s="16"/>
      <c r="DU66" s="16"/>
      <c r="DW66" s="16"/>
      <c r="DY66" s="16"/>
      <c r="EA66" s="16"/>
      <c r="EC66" s="16"/>
      <c r="EE66" s="16"/>
      <c r="EG66" s="16"/>
      <c r="EI66" s="16"/>
      <c r="EK66" s="16"/>
      <c r="EM66" s="16"/>
      <c r="EO66" s="16"/>
      <c r="EQ66" s="16"/>
      <c r="ES66" s="16"/>
      <c r="EU66" s="16"/>
      <c r="EW66" s="16"/>
      <c r="EY66" s="16"/>
      <c r="FA66" s="16"/>
      <c r="FC66" s="16"/>
      <c r="FE66" s="16"/>
      <c r="FG66" s="16"/>
      <c r="FI66" s="16"/>
      <c r="FK66" s="16"/>
      <c r="FM66" s="16"/>
      <c r="FO66" s="16"/>
      <c r="FQ66" s="16"/>
      <c r="FS66" s="16"/>
      <c r="FU66" s="16"/>
      <c r="FW66" s="16"/>
      <c r="FY66" s="16"/>
      <c r="GA66" s="16"/>
      <c r="GC66" s="16"/>
      <c r="GE66" s="16"/>
      <c r="GG66" s="16"/>
      <c r="GI66" s="16"/>
      <c r="GK66" s="16"/>
      <c r="GM66" s="16"/>
      <c r="GO66" s="16"/>
      <c r="GQ66" s="16"/>
      <c r="GS66" s="16"/>
      <c r="GU66" s="16"/>
      <c r="GW66" s="16"/>
      <c r="GY66" s="16"/>
      <c r="HA66" s="16"/>
      <c r="HC66" s="16"/>
      <c r="HE66" s="16"/>
      <c r="HG66" s="16"/>
      <c r="HI66" s="16"/>
      <c r="HK66" s="16"/>
      <c r="HM66" s="16"/>
      <c r="HO66" s="16"/>
      <c r="HQ66" s="16"/>
      <c r="HS66" s="16"/>
      <c r="HU66" s="16"/>
      <c r="HW66" s="16"/>
      <c r="HY66" s="16"/>
      <c r="IA66" s="16"/>
      <c r="IC66" s="16"/>
      <c r="IE66" s="16"/>
      <c r="IG66" s="16"/>
      <c r="II66" s="16"/>
      <c r="IK66" s="16"/>
      <c r="IM66" s="16"/>
      <c r="IO66" s="16"/>
      <c r="IQ66" s="16"/>
      <c r="IS66" s="16"/>
      <c r="IU66" s="16"/>
    </row>
    <row r="67" spans="1:255" ht="12.75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  <c r="O67" s="16"/>
      <c r="Q67" s="16"/>
      <c r="S67" s="16"/>
      <c r="U67" s="16"/>
      <c r="W67" s="16"/>
      <c r="Y67" s="16"/>
      <c r="AA67" s="16"/>
      <c r="AC67" s="16"/>
      <c r="AE67" s="16"/>
      <c r="AG67" s="16"/>
      <c r="AI67" s="16"/>
      <c r="AK67" s="16"/>
      <c r="AM67" s="16"/>
      <c r="AO67" s="16"/>
      <c r="AQ67" s="16"/>
      <c r="AS67" s="16"/>
      <c r="AU67" s="16"/>
      <c r="AW67" s="16"/>
      <c r="AY67" s="16"/>
      <c r="BA67" s="16"/>
      <c r="BC67" s="16"/>
      <c r="BE67" s="16"/>
      <c r="BG67" s="16"/>
      <c r="BI67" s="16"/>
      <c r="BK67" s="16"/>
      <c r="BM67" s="16"/>
      <c r="BO67" s="16"/>
      <c r="BQ67" s="16"/>
      <c r="BS67" s="16"/>
      <c r="BU67" s="16"/>
      <c r="BW67" s="16"/>
      <c r="BY67" s="16"/>
      <c r="CA67" s="16"/>
      <c r="CC67" s="16"/>
      <c r="CE67" s="16"/>
      <c r="CG67" s="16"/>
      <c r="CI67" s="16"/>
      <c r="CK67" s="16"/>
      <c r="CM67" s="16"/>
      <c r="CO67" s="16"/>
      <c r="CQ67" s="16"/>
      <c r="CS67" s="16"/>
      <c r="CU67" s="16"/>
      <c r="CW67" s="16"/>
      <c r="CY67" s="16"/>
      <c r="DA67" s="16"/>
      <c r="DC67" s="16"/>
      <c r="DE67" s="16"/>
      <c r="DG67" s="16"/>
      <c r="DI67" s="16"/>
      <c r="DK67" s="16"/>
      <c r="DM67" s="16"/>
      <c r="DO67" s="16"/>
      <c r="DQ67" s="16"/>
      <c r="DS67" s="16"/>
      <c r="DU67" s="16"/>
      <c r="DW67" s="16"/>
      <c r="DY67" s="16"/>
      <c r="EA67" s="16"/>
      <c r="EC67" s="16"/>
      <c r="EE67" s="16"/>
      <c r="EG67" s="16"/>
      <c r="EI67" s="16"/>
      <c r="EK67" s="16"/>
      <c r="EM67" s="16"/>
      <c r="EO67" s="16"/>
      <c r="EQ67" s="16"/>
      <c r="ES67" s="16"/>
      <c r="EU67" s="16"/>
      <c r="EW67" s="16"/>
      <c r="EY67" s="16"/>
      <c r="FA67" s="16"/>
      <c r="FC67" s="16"/>
      <c r="FE67" s="16"/>
      <c r="FG67" s="16"/>
      <c r="FI67" s="16"/>
      <c r="FK67" s="16"/>
      <c r="FM67" s="16"/>
      <c r="FO67" s="16"/>
      <c r="FQ67" s="16"/>
      <c r="FS67" s="16"/>
      <c r="FU67" s="16"/>
      <c r="FW67" s="16"/>
      <c r="FY67" s="16"/>
      <c r="GA67" s="16"/>
      <c r="GC67" s="16"/>
      <c r="GE67" s="16"/>
      <c r="GG67" s="16"/>
      <c r="GI67" s="16"/>
      <c r="GK67" s="16"/>
      <c r="GM67" s="16"/>
      <c r="GO67" s="16"/>
      <c r="GQ67" s="16"/>
      <c r="GS67" s="16"/>
      <c r="GU67" s="16"/>
      <c r="GW67" s="16"/>
      <c r="GY67" s="16"/>
      <c r="HA67" s="16"/>
      <c r="HC67" s="16"/>
      <c r="HE67" s="16"/>
      <c r="HG67" s="16"/>
      <c r="HI67" s="16"/>
      <c r="HK67" s="16"/>
      <c r="HM67" s="16"/>
      <c r="HO67" s="16"/>
      <c r="HQ67" s="16"/>
      <c r="HS67" s="16"/>
      <c r="HU67" s="16"/>
      <c r="HW67" s="16"/>
      <c r="HY67" s="16"/>
      <c r="IA67" s="16"/>
      <c r="IC67" s="16"/>
      <c r="IE67" s="16"/>
      <c r="IG67" s="16"/>
      <c r="II67" s="16"/>
      <c r="IK67" s="16"/>
      <c r="IM67" s="16"/>
      <c r="IO67" s="16"/>
      <c r="IQ67" s="16"/>
      <c r="IS67" s="16"/>
      <c r="IU67" s="16"/>
    </row>
    <row r="68" spans="1:255" ht="12.75">
      <c r="A68" s="76" t="s">
        <v>17</v>
      </c>
      <c r="B68" t="s">
        <v>384</v>
      </c>
      <c r="C68" s="141"/>
      <c r="D68" s="75"/>
      <c r="E68" s="138">
        <f t="shared" si="4"/>
        <v>0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  <c r="O68" s="16"/>
      <c r="Q68" s="16"/>
      <c r="S68" s="16"/>
      <c r="U68" s="16"/>
      <c r="W68" s="16"/>
      <c r="Y68" s="16"/>
      <c r="AA68" s="16"/>
      <c r="AC68" s="16"/>
      <c r="AE68" s="16"/>
      <c r="AG68" s="16"/>
      <c r="AI68" s="16"/>
      <c r="AK68" s="16"/>
      <c r="AM68" s="16"/>
      <c r="AO68" s="16"/>
      <c r="AQ68" s="16"/>
      <c r="AS68" s="16"/>
      <c r="AU68" s="16"/>
      <c r="AW68" s="16"/>
      <c r="AY68" s="16"/>
      <c r="BA68" s="16"/>
      <c r="BC68" s="16"/>
      <c r="BE68" s="16"/>
      <c r="BG68" s="16"/>
      <c r="BI68" s="16"/>
      <c r="BK68" s="16"/>
      <c r="BM68" s="16"/>
      <c r="BO68" s="16"/>
      <c r="BQ68" s="16"/>
      <c r="BS68" s="16"/>
      <c r="BU68" s="16"/>
      <c r="BW68" s="16"/>
      <c r="BY68" s="16"/>
      <c r="CA68" s="16"/>
      <c r="CC68" s="16"/>
      <c r="CE68" s="16"/>
      <c r="CG68" s="16"/>
      <c r="CI68" s="16"/>
      <c r="CK68" s="16"/>
      <c r="CM68" s="16"/>
      <c r="CO68" s="16"/>
      <c r="CQ68" s="16"/>
      <c r="CS68" s="16"/>
      <c r="CU68" s="16"/>
      <c r="CW68" s="16"/>
      <c r="CY68" s="16"/>
      <c r="DA68" s="16"/>
      <c r="DC68" s="16"/>
      <c r="DE68" s="16"/>
      <c r="DG68" s="16"/>
      <c r="DI68" s="16"/>
      <c r="DK68" s="16"/>
      <c r="DM68" s="16"/>
      <c r="DO68" s="16"/>
      <c r="DQ68" s="16"/>
      <c r="DS68" s="16"/>
      <c r="DU68" s="16"/>
      <c r="DW68" s="16"/>
      <c r="DY68" s="16"/>
      <c r="EA68" s="16"/>
      <c r="EC68" s="16"/>
      <c r="EE68" s="16"/>
      <c r="EG68" s="16"/>
      <c r="EI68" s="16"/>
      <c r="EK68" s="16"/>
      <c r="EM68" s="16"/>
      <c r="EO68" s="16"/>
      <c r="EQ68" s="16"/>
      <c r="ES68" s="16"/>
      <c r="EU68" s="16"/>
      <c r="EW68" s="16"/>
      <c r="EY68" s="16"/>
      <c r="FA68" s="16"/>
      <c r="FC68" s="16"/>
      <c r="FE68" s="16"/>
      <c r="FG68" s="16"/>
      <c r="FI68" s="16"/>
      <c r="FK68" s="16"/>
      <c r="FM68" s="16"/>
      <c r="FO68" s="16"/>
      <c r="FQ68" s="16"/>
      <c r="FS68" s="16"/>
      <c r="FU68" s="16"/>
      <c r="FW68" s="16"/>
      <c r="FY68" s="16"/>
      <c r="GA68" s="16"/>
      <c r="GC68" s="16"/>
      <c r="GE68" s="16"/>
      <c r="GG68" s="16"/>
      <c r="GI68" s="16"/>
      <c r="GK68" s="16"/>
      <c r="GM68" s="16"/>
      <c r="GO68" s="16"/>
      <c r="GQ68" s="16"/>
      <c r="GS68" s="16"/>
      <c r="GU68" s="16"/>
      <c r="GW68" s="16"/>
      <c r="GY68" s="16"/>
      <c r="HA68" s="16"/>
      <c r="HC68" s="16"/>
      <c r="HE68" s="16"/>
      <c r="HG68" s="16"/>
      <c r="HI68" s="16"/>
      <c r="HK68" s="16"/>
      <c r="HM68" s="16"/>
      <c r="HO68" s="16"/>
      <c r="HQ68" s="16"/>
      <c r="HS68" s="16"/>
      <c r="HU68" s="16"/>
      <c r="HW68" s="16"/>
      <c r="HY68" s="16"/>
      <c r="IA68" s="16"/>
      <c r="IC68" s="16"/>
      <c r="IE68" s="16"/>
      <c r="IG68" s="16"/>
      <c r="II68" s="16"/>
      <c r="IK68" s="16"/>
      <c r="IM68" s="16"/>
      <c r="IO68" s="16"/>
      <c r="IQ68" s="16"/>
      <c r="IS68" s="16"/>
      <c r="IU68" s="16"/>
    </row>
    <row r="69" spans="1:255" ht="12.75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  <c r="O69" s="16"/>
      <c r="Q69" s="16"/>
      <c r="S69" s="16"/>
      <c r="U69" s="16"/>
      <c r="W69" s="16"/>
      <c r="Y69" s="16"/>
      <c r="AA69" s="16"/>
      <c r="AC69" s="16"/>
      <c r="AE69" s="16"/>
      <c r="AG69" s="16"/>
      <c r="AI69" s="16"/>
      <c r="AK69" s="16"/>
      <c r="AM69" s="16"/>
      <c r="AO69" s="16"/>
      <c r="AQ69" s="16"/>
      <c r="AS69" s="16"/>
      <c r="AU69" s="16"/>
      <c r="AW69" s="16"/>
      <c r="AY69" s="16"/>
      <c r="BA69" s="16"/>
      <c r="BC69" s="16"/>
      <c r="BE69" s="16"/>
      <c r="BG69" s="16"/>
      <c r="BI69" s="16"/>
      <c r="BK69" s="16"/>
      <c r="BM69" s="16"/>
      <c r="BO69" s="16"/>
      <c r="BQ69" s="16"/>
      <c r="BS69" s="16"/>
      <c r="BU69" s="16"/>
      <c r="BW69" s="16"/>
      <c r="BY69" s="16"/>
      <c r="CA69" s="16"/>
      <c r="CC69" s="16"/>
      <c r="CE69" s="16"/>
      <c r="CG69" s="16"/>
      <c r="CI69" s="16"/>
      <c r="CK69" s="16"/>
      <c r="CM69" s="16"/>
      <c r="CO69" s="16"/>
      <c r="CQ69" s="16"/>
      <c r="CS69" s="16"/>
      <c r="CU69" s="16"/>
      <c r="CW69" s="16"/>
      <c r="CY69" s="16"/>
      <c r="DA69" s="16"/>
      <c r="DC69" s="16"/>
      <c r="DE69" s="16"/>
      <c r="DG69" s="16"/>
      <c r="DI69" s="16"/>
      <c r="DK69" s="16"/>
      <c r="DM69" s="16"/>
      <c r="DO69" s="16"/>
      <c r="DQ69" s="16"/>
      <c r="DS69" s="16"/>
      <c r="DU69" s="16"/>
      <c r="DW69" s="16"/>
      <c r="DY69" s="16"/>
      <c r="EA69" s="16"/>
      <c r="EC69" s="16"/>
      <c r="EE69" s="16"/>
      <c r="EG69" s="16"/>
      <c r="EI69" s="16"/>
      <c r="EK69" s="16"/>
      <c r="EM69" s="16"/>
      <c r="EO69" s="16"/>
      <c r="EQ69" s="16"/>
      <c r="ES69" s="16"/>
      <c r="EU69" s="16"/>
      <c r="EW69" s="16"/>
      <c r="EY69" s="16"/>
      <c r="FA69" s="16"/>
      <c r="FC69" s="16"/>
      <c r="FE69" s="16"/>
      <c r="FG69" s="16"/>
      <c r="FI69" s="16"/>
      <c r="FK69" s="16"/>
      <c r="FM69" s="16"/>
      <c r="FO69" s="16"/>
      <c r="FQ69" s="16"/>
      <c r="FS69" s="16"/>
      <c r="FU69" s="16"/>
      <c r="FW69" s="16"/>
      <c r="FY69" s="16"/>
      <c r="GA69" s="16"/>
      <c r="GC69" s="16"/>
      <c r="GE69" s="16"/>
      <c r="GG69" s="16"/>
      <c r="GI69" s="16"/>
      <c r="GK69" s="16"/>
      <c r="GM69" s="16"/>
      <c r="GO69" s="16"/>
      <c r="GQ69" s="16"/>
      <c r="GS69" s="16"/>
      <c r="GU69" s="16"/>
      <c r="GW69" s="16"/>
      <c r="GY69" s="16"/>
      <c r="HA69" s="16"/>
      <c r="HC69" s="16"/>
      <c r="HE69" s="16"/>
      <c r="HG69" s="16"/>
      <c r="HI69" s="16"/>
      <c r="HK69" s="16"/>
      <c r="HM69" s="16"/>
      <c r="HO69" s="16"/>
      <c r="HQ69" s="16"/>
      <c r="HS69" s="16"/>
      <c r="HU69" s="16"/>
      <c r="HW69" s="16"/>
      <c r="HY69" s="16"/>
      <c r="IA69" s="16"/>
      <c r="IC69" s="16"/>
      <c r="IE69" s="16"/>
      <c r="IG69" s="16"/>
      <c r="II69" s="16"/>
      <c r="IK69" s="16"/>
      <c r="IM69" s="16"/>
      <c r="IO69" s="16"/>
      <c r="IQ69" s="16"/>
      <c r="IS69" s="16"/>
      <c r="IU69" s="16"/>
    </row>
    <row r="70" spans="1:255" ht="12.75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  <c r="O70" s="16"/>
      <c r="Q70" s="16"/>
      <c r="S70" s="16"/>
      <c r="U70" s="16"/>
      <c r="W70" s="16"/>
      <c r="Y70" s="16"/>
      <c r="AA70" s="16"/>
      <c r="AC70" s="16"/>
      <c r="AE70" s="16"/>
      <c r="AG70" s="16"/>
      <c r="AI70" s="16"/>
      <c r="AK70" s="16"/>
      <c r="AM70" s="16"/>
      <c r="AO70" s="16"/>
      <c r="AQ70" s="16"/>
      <c r="AS70" s="16"/>
      <c r="AU70" s="16"/>
      <c r="AW70" s="16"/>
      <c r="AY70" s="16"/>
      <c r="BA70" s="16"/>
      <c r="BC70" s="16"/>
      <c r="BE70" s="16"/>
      <c r="BG70" s="16"/>
      <c r="BI70" s="16"/>
      <c r="BK70" s="16"/>
      <c r="BM70" s="16"/>
      <c r="BO70" s="16"/>
      <c r="BQ70" s="16"/>
      <c r="BS70" s="16"/>
      <c r="BU70" s="16"/>
      <c r="BW70" s="16"/>
      <c r="BY70" s="16"/>
      <c r="CA70" s="16"/>
      <c r="CC70" s="16"/>
      <c r="CE70" s="16"/>
      <c r="CG70" s="16"/>
      <c r="CI70" s="16"/>
      <c r="CK70" s="16"/>
      <c r="CM70" s="16"/>
      <c r="CO70" s="16"/>
      <c r="CQ70" s="16"/>
      <c r="CS70" s="16"/>
      <c r="CU70" s="16"/>
      <c r="CW70" s="16"/>
      <c r="CY70" s="16"/>
      <c r="DA70" s="16"/>
      <c r="DC70" s="16"/>
      <c r="DE70" s="16"/>
      <c r="DG70" s="16"/>
      <c r="DI70" s="16"/>
      <c r="DK70" s="16"/>
      <c r="DM70" s="16"/>
      <c r="DO70" s="16"/>
      <c r="DQ70" s="16"/>
      <c r="DS70" s="16"/>
      <c r="DU70" s="16"/>
      <c r="DW70" s="16"/>
      <c r="DY70" s="16"/>
      <c r="EA70" s="16"/>
      <c r="EC70" s="16"/>
      <c r="EE70" s="16"/>
      <c r="EG70" s="16"/>
      <c r="EI70" s="16"/>
      <c r="EK70" s="16"/>
      <c r="EM70" s="16"/>
      <c r="EO70" s="16"/>
      <c r="EQ70" s="16"/>
      <c r="ES70" s="16"/>
      <c r="EU70" s="16"/>
      <c r="EW70" s="16"/>
      <c r="EY70" s="16"/>
      <c r="FA70" s="16"/>
      <c r="FC70" s="16"/>
      <c r="FE70" s="16"/>
      <c r="FG70" s="16"/>
      <c r="FI70" s="16"/>
      <c r="FK70" s="16"/>
      <c r="FM70" s="16"/>
      <c r="FO70" s="16"/>
      <c r="FQ70" s="16"/>
      <c r="FS70" s="16"/>
      <c r="FU70" s="16"/>
      <c r="FW70" s="16"/>
      <c r="FY70" s="16"/>
      <c r="GA70" s="16"/>
      <c r="GC70" s="16"/>
      <c r="GE70" s="16"/>
      <c r="GG70" s="16"/>
      <c r="GI70" s="16"/>
      <c r="GK70" s="16"/>
      <c r="GM70" s="16"/>
      <c r="GO70" s="16"/>
      <c r="GQ70" s="16"/>
      <c r="GS70" s="16"/>
      <c r="GU70" s="16"/>
      <c r="GW70" s="16"/>
      <c r="GY70" s="16"/>
      <c r="HA70" s="16"/>
      <c r="HC70" s="16"/>
      <c r="HE70" s="16"/>
      <c r="HG70" s="16"/>
      <c r="HI70" s="16"/>
      <c r="HK70" s="16"/>
      <c r="HM70" s="16"/>
      <c r="HO70" s="16"/>
      <c r="HQ70" s="16"/>
      <c r="HS70" s="16"/>
      <c r="HU70" s="16"/>
      <c r="HW70" s="16"/>
      <c r="HY70" s="16"/>
      <c r="IA70" s="16"/>
      <c r="IC70" s="16"/>
      <c r="IE70" s="16"/>
      <c r="IG70" s="16"/>
      <c r="II70" s="16"/>
      <c r="IK70" s="16"/>
      <c r="IM70" s="16"/>
      <c r="IO70" s="16"/>
      <c r="IQ70" s="16"/>
      <c r="IS70" s="16"/>
      <c r="IU70" s="16"/>
    </row>
    <row r="71" spans="1:255" ht="13.5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  <c r="O71" s="16"/>
      <c r="Q71" s="16"/>
      <c r="S71" s="16"/>
      <c r="U71" s="16"/>
      <c r="W71" s="16"/>
      <c r="Y71" s="16"/>
      <c r="AA71" s="16"/>
      <c r="AC71" s="16"/>
      <c r="AE71" s="16"/>
      <c r="AG71" s="16"/>
      <c r="AI71" s="16"/>
      <c r="AK71" s="16"/>
      <c r="AM71" s="16"/>
      <c r="AO71" s="16"/>
      <c r="AQ71" s="16"/>
      <c r="AS71" s="16"/>
      <c r="AU71" s="16"/>
      <c r="AW71" s="16"/>
      <c r="AY71" s="16"/>
      <c r="BA71" s="16"/>
      <c r="BC71" s="16"/>
      <c r="BE71" s="16"/>
      <c r="BG71" s="16"/>
      <c r="BI71" s="16"/>
      <c r="BK71" s="16"/>
      <c r="BM71" s="16"/>
      <c r="BO71" s="16"/>
      <c r="BQ71" s="16"/>
      <c r="BS71" s="16"/>
      <c r="BU71" s="16"/>
      <c r="BW71" s="16"/>
      <c r="BY71" s="16"/>
      <c r="CA71" s="16"/>
      <c r="CC71" s="16"/>
      <c r="CE71" s="16"/>
      <c r="CG71" s="16"/>
      <c r="CI71" s="16"/>
      <c r="CK71" s="16"/>
      <c r="CM71" s="16"/>
      <c r="CO71" s="16"/>
      <c r="CQ71" s="16"/>
      <c r="CS71" s="16"/>
      <c r="CU71" s="16"/>
      <c r="CW71" s="16"/>
      <c r="CY71" s="16"/>
      <c r="DA71" s="16"/>
      <c r="DC71" s="16"/>
      <c r="DE71" s="16"/>
      <c r="DG71" s="16"/>
      <c r="DI71" s="16"/>
      <c r="DK71" s="16"/>
      <c r="DM71" s="16"/>
      <c r="DO71" s="16"/>
      <c r="DQ71" s="16"/>
      <c r="DS71" s="16"/>
      <c r="DU71" s="16"/>
      <c r="DW71" s="16"/>
      <c r="DY71" s="16"/>
      <c r="EA71" s="16"/>
      <c r="EC71" s="16"/>
      <c r="EE71" s="16"/>
      <c r="EG71" s="16"/>
      <c r="EI71" s="16"/>
      <c r="EK71" s="16"/>
      <c r="EM71" s="16"/>
      <c r="EO71" s="16"/>
      <c r="EQ71" s="16"/>
      <c r="ES71" s="16"/>
      <c r="EU71" s="16"/>
      <c r="EW71" s="16"/>
      <c r="EY71" s="16"/>
      <c r="FA71" s="16"/>
      <c r="FC71" s="16"/>
      <c r="FE71" s="16"/>
      <c r="FG71" s="16"/>
      <c r="FI71" s="16"/>
      <c r="FK71" s="16"/>
      <c r="FM71" s="16"/>
      <c r="FO71" s="16"/>
      <c r="FQ71" s="16"/>
      <c r="FS71" s="16"/>
      <c r="FU71" s="16"/>
      <c r="FW71" s="16"/>
      <c r="FY71" s="16"/>
      <c r="GA71" s="16"/>
      <c r="GC71" s="16"/>
      <c r="GE71" s="16"/>
      <c r="GG71" s="16"/>
      <c r="GI71" s="16"/>
      <c r="GK71" s="16"/>
      <c r="GM71" s="16"/>
      <c r="GO71" s="16"/>
      <c r="GQ71" s="16"/>
      <c r="GS71" s="16"/>
      <c r="GU71" s="16"/>
      <c r="GW71" s="16"/>
      <c r="GY71" s="16"/>
      <c r="HA71" s="16"/>
      <c r="HC71" s="16"/>
      <c r="HE71" s="16"/>
      <c r="HG71" s="16"/>
      <c r="HI71" s="16"/>
      <c r="HK71" s="16"/>
      <c r="HM71" s="16"/>
      <c r="HO71" s="16"/>
      <c r="HQ71" s="16"/>
      <c r="HS71" s="16"/>
      <c r="HU71" s="16"/>
      <c r="HW71" s="16"/>
      <c r="HY71" s="16"/>
      <c r="IA71" s="16"/>
      <c r="IC71" s="16"/>
      <c r="IE71" s="16"/>
      <c r="IG71" s="16"/>
      <c r="II71" s="16"/>
      <c r="IK71" s="16"/>
      <c r="IM71" s="16"/>
      <c r="IO71" s="16"/>
      <c r="IQ71" s="16"/>
      <c r="IS71" s="16"/>
      <c r="IU71" s="16"/>
    </row>
    <row r="72" spans="1:255" ht="5.25" customHeight="1" thickBot="1">
      <c r="A72" s="232"/>
      <c r="B72" s="233"/>
      <c r="C72" s="228" t="s">
        <v>91</v>
      </c>
      <c r="D72" s="23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  <c r="O72" s="16"/>
      <c r="Q72" s="16"/>
      <c r="S72" s="16"/>
      <c r="U72" s="16"/>
      <c r="W72" s="16"/>
      <c r="Y72" s="16"/>
      <c r="AA72" s="16"/>
      <c r="AC72" s="16"/>
      <c r="AE72" s="16"/>
      <c r="AG72" s="16"/>
      <c r="AI72" s="16"/>
      <c r="AK72" s="16"/>
      <c r="AM72" s="16"/>
      <c r="AO72" s="16"/>
      <c r="AQ72" s="16"/>
      <c r="AS72" s="16"/>
      <c r="AU72" s="16"/>
      <c r="AW72" s="16"/>
      <c r="AY72" s="16"/>
      <c r="BA72" s="16"/>
      <c r="BC72" s="16"/>
      <c r="BE72" s="16"/>
      <c r="BG72" s="16"/>
      <c r="BI72" s="16"/>
      <c r="BK72" s="16"/>
      <c r="BM72" s="16"/>
      <c r="BO72" s="16"/>
      <c r="BQ72" s="16"/>
      <c r="BS72" s="16"/>
      <c r="BU72" s="16"/>
      <c r="BW72" s="16"/>
      <c r="BY72" s="16"/>
      <c r="CA72" s="16"/>
      <c r="CC72" s="16"/>
      <c r="CE72" s="16"/>
      <c r="CG72" s="16"/>
      <c r="CI72" s="16"/>
      <c r="CK72" s="16"/>
      <c r="CM72" s="16"/>
      <c r="CO72" s="16"/>
      <c r="CQ72" s="16"/>
      <c r="CS72" s="16"/>
      <c r="CU72" s="16"/>
      <c r="CW72" s="16"/>
      <c r="CY72" s="16"/>
      <c r="DA72" s="16"/>
      <c r="DC72" s="16"/>
      <c r="DE72" s="16"/>
      <c r="DG72" s="16"/>
      <c r="DI72" s="16"/>
      <c r="DK72" s="16"/>
      <c r="DM72" s="16"/>
      <c r="DO72" s="16"/>
      <c r="DQ72" s="16"/>
      <c r="DS72" s="16"/>
      <c r="DU72" s="16"/>
      <c r="DW72" s="16"/>
      <c r="DY72" s="16"/>
      <c r="EA72" s="16"/>
      <c r="EC72" s="16"/>
      <c r="EE72" s="16"/>
      <c r="EG72" s="16"/>
      <c r="EI72" s="16"/>
      <c r="EK72" s="16"/>
      <c r="EM72" s="16"/>
      <c r="EO72" s="16"/>
      <c r="EQ72" s="16"/>
      <c r="ES72" s="16"/>
      <c r="EU72" s="16"/>
      <c r="EW72" s="16"/>
      <c r="EY72" s="16"/>
      <c r="FA72" s="16"/>
      <c r="FC72" s="16"/>
      <c r="FE72" s="16"/>
      <c r="FG72" s="16"/>
      <c r="FI72" s="16"/>
      <c r="FK72" s="16"/>
      <c r="FM72" s="16"/>
      <c r="FO72" s="16"/>
      <c r="FQ72" s="16"/>
      <c r="FS72" s="16"/>
      <c r="FU72" s="16"/>
      <c r="FW72" s="16"/>
      <c r="FY72" s="16"/>
      <c r="GA72" s="16"/>
      <c r="GC72" s="16"/>
      <c r="GE72" s="16"/>
      <c r="GG72" s="16"/>
      <c r="GI72" s="16"/>
      <c r="GK72" s="16"/>
      <c r="GM72" s="16"/>
      <c r="GO72" s="16"/>
      <c r="GQ72" s="16"/>
      <c r="GS72" s="16"/>
      <c r="GU72" s="16"/>
      <c r="GW72" s="16"/>
      <c r="GY72" s="16"/>
      <c r="HA72" s="16"/>
      <c r="HC72" s="16"/>
      <c r="HE72" s="16"/>
      <c r="HG72" s="16"/>
      <c r="HI72" s="16"/>
      <c r="HK72" s="16"/>
      <c r="HM72" s="16"/>
      <c r="HO72" s="16"/>
      <c r="HQ72" s="16"/>
      <c r="HS72" s="16"/>
      <c r="HU72" s="16"/>
      <c r="HW72" s="16"/>
      <c r="HY72" s="16"/>
      <c r="IA72" s="16"/>
      <c r="IC72" s="16"/>
      <c r="IE72" s="16"/>
      <c r="IG72" s="16"/>
      <c r="II72" s="16"/>
      <c r="IK72" s="16"/>
      <c r="IM72" s="16"/>
      <c r="IO72" s="16"/>
      <c r="IQ72" s="16"/>
      <c r="IS72" s="16"/>
      <c r="IU72" s="16"/>
    </row>
    <row r="73" spans="1:13" ht="12.75">
      <c r="A73" s="84" t="s">
        <v>43</v>
      </c>
      <c r="B73" t="s">
        <v>122</v>
      </c>
      <c r="C73" s="117"/>
      <c r="D73" s="85"/>
      <c r="E73" s="118">
        <f>SUM(C73:D73)</f>
        <v>0</v>
      </c>
      <c r="F73" s="142"/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/>
      <c r="M73" t="s">
        <v>51</v>
      </c>
    </row>
    <row r="74" spans="1:13" ht="12.75">
      <c r="A74" s="26" t="s">
        <v>109</v>
      </c>
      <c r="B74" t="s">
        <v>387</v>
      </c>
      <c r="C74" s="25"/>
      <c r="D74" s="30"/>
      <c r="E74" s="59">
        <f>SUM(C74:D74)</f>
        <v>0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/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s="27" customFormat="1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/>
      <c r="M79" t="s">
        <v>51</v>
      </c>
    </row>
    <row r="80" spans="1:13" ht="12.75">
      <c r="A80" s="16"/>
      <c r="C80" s="34">
        <f>SUM(C4:C79)</f>
        <v>70</v>
      </c>
      <c r="D80" s="34">
        <f>SUM(D4:D79)</f>
        <v>31</v>
      </c>
      <c r="E80" s="34">
        <f>SUM(E4:E79)</f>
        <v>101</v>
      </c>
      <c r="F80" s="34">
        <f>SUM(F4:F79)</f>
        <v>101</v>
      </c>
      <c r="G80" s="34">
        <f>SUM(G4+G5+G6+G7+G8+G9+G11+G14+G18+G20+G21+G22+G23+G25+G30+G45+G46+G47+G48+G49+G50+G51+G52+G54+G58+G61+G62+G63+G73+G79)</f>
        <v>0</v>
      </c>
      <c r="K80" s="22" t="s">
        <v>93</v>
      </c>
      <c r="L80" s="15">
        <f>SUM(L4:L79)</f>
        <v>105410.55</v>
      </c>
      <c r="M80" t="s">
        <v>51</v>
      </c>
    </row>
    <row r="81" spans="1:2" ht="12.75">
      <c r="A81" s="38">
        <v>41289</v>
      </c>
      <c r="B81" s="35" t="s">
        <v>420</v>
      </c>
    </row>
    <row r="82" spans="1:12" ht="13.5" thickBot="1">
      <c r="A82" s="307">
        <v>41291</v>
      </c>
      <c r="B82" s="36" t="s">
        <v>435</v>
      </c>
      <c r="E82"/>
      <c r="F82" s="4"/>
      <c r="I82" s="4"/>
      <c r="J82" s="4"/>
      <c r="L82" s="4" t="s">
        <v>50</v>
      </c>
    </row>
    <row r="83" spans="1:13" ht="12.75">
      <c r="A83" s="306">
        <v>41212</v>
      </c>
      <c r="B83" s="37" t="s">
        <v>92</v>
      </c>
      <c r="D83" s="119"/>
      <c r="E83" s="221" t="s">
        <v>32</v>
      </c>
      <c r="F83" s="149">
        <f>SUM(F14+F18+F20+F21+F22+F23+F54+F58)</f>
        <v>51</v>
      </c>
      <c r="I83" s="14"/>
      <c r="J83" s="14"/>
      <c r="K83" s="223" t="s">
        <v>32</v>
      </c>
      <c r="L83" s="155">
        <f>SUM(L14+L18+L19+L20+L21+L22+L23+L54+L58+L59+L60)</f>
        <v>24787.43</v>
      </c>
      <c r="M83" s="112" t="s">
        <v>51</v>
      </c>
    </row>
    <row r="84" spans="2:13" ht="12.75">
      <c r="B84" s="5" t="s">
        <v>350</v>
      </c>
      <c r="D84" s="122"/>
      <c r="E84" s="222" t="s">
        <v>33</v>
      </c>
      <c r="F84" s="150">
        <f>SUM(F25+F61)</f>
        <v>2</v>
      </c>
      <c r="I84" s="14"/>
      <c r="J84" s="14"/>
      <c r="K84" s="224" t="s">
        <v>33</v>
      </c>
      <c r="L84" s="156">
        <f>SUM(L15+L25+L26+L27+L28+L61)</f>
        <v>944.7300000000001</v>
      </c>
      <c r="M84" s="157" t="s">
        <v>51</v>
      </c>
    </row>
    <row r="85" spans="2:13" ht="13.5" thickBot="1">
      <c r="B85" s="13"/>
      <c r="D85" s="122"/>
      <c r="E85" s="222" t="s">
        <v>34</v>
      </c>
      <c r="F85" s="151">
        <f>SUM(F30+F45+F46+F47+F48+F49+F50+F51+F52+F62+F63+F73+F79)</f>
        <v>44</v>
      </c>
      <c r="H85" s="1"/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79553.14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97</v>
      </c>
      <c r="I86" s="15"/>
      <c r="J86" s="15"/>
      <c r="K86" s="158" t="s">
        <v>37</v>
      </c>
      <c r="L86" s="159">
        <f>SUM(L83:L85)</f>
        <v>105285.3</v>
      </c>
      <c r="M86" s="160" t="s">
        <v>51</v>
      </c>
    </row>
    <row r="87" spans="1:7" ht="12.75">
      <c r="A87" s="303" t="s">
        <v>246</v>
      </c>
      <c r="B87" s="304" t="s">
        <v>249</v>
      </c>
      <c r="C87" s="305">
        <f>SUM(F25+F30+F45+F46+F47+F48+F49+F50+F51+F52+F79)</f>
        <v>45</v>
      </c>
      <c r="D87" s="16"/>
      <c r="F87" s="2"/>
      <c r="G87" s="2"/>
    </row>
    <row r="88" spans="1:7" ht="12.75">
      <c r="A88" s="303" t="s">
        <v>247</v>
      </c>
      <c r="B88" s="304" t="s">
        <v>248</v>
      </c>
      <c r="C88" s="305">
        <f>SUM(F14+F18+F20+F21+F22+F23+F54)</f>
        <v>43</v>
      </c>
      <c r="D88" s="16"/>
      <c r="F88" s="2"/>
      <c r="G88" s="2"/>
    </row>
    <row r="89" spans="1:7" ht="12.75">
      <c r="A89" s="303" t="s">
        <v>250</v>
      </c>
      <c r="B89" s="304" t="s">
        <v>251</v>
      </c>
      <c r="C89" s="305">
        <f>SUM(F58+F61+F62+F63)</f>
        <v>9</v>
      </c>
      <c r="D89" s="16"/>
      <c r="F89" s="3"/>
      <c r="G89" s="3"/>
    </row>
    <row r="90" spans="1:3" ht="12.75">
      <c r="A90" s="305" t="s">
        <v>422</v>
      </c>
      <c r="B90" s="304" t="s">
        <v>423</v>
      </c>
      <c r="C90" s="305">
        <f>SUM(F4+F5+F6+F7)</f>
        <v>0</v>
      </c>
    </row>
  </sheetData>
  <hyperlinks>
    <hyperlink ref="D72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 Oktober 2012</oddHeader>
    <oddFooter>&amp;R&amp;8&amp;U&amp;F&amp;A</oddFooter>
  </headerFooter>
  <ignoredErrors>
    <ignoredError sqref="G4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7"/>
  <sheetViews>
    <sheetView workbookViewId="0" topLeftCell="A1">
      <selection activeCell="A1" sqref="A1"/>
    </sheetView>
  </sheetViews>
  <sheetFormatPr defaultColWidth="11.421875" defaultRowHeight="12.75"/>
  <cols>
    <col min="1" max="1" width="14.140625" style="312" bestFit="1" customWidth="1"/>
    <col min="2" max="2" width="60.7109375" style="312" bestFit="1" customWidth="1"/>
    <col min="3" max="3" width="33.140625" style="312" bestFit="1" customWidth="1"/>
  </cols>
  <sheetData>
    <row r="1" spans="1:3" ht="15">
      <c r="A1" s="308" t="s">
        <v>65</v>
      </c>
      <c r="B1" s="308" t="s">
        <v>0</v>
      </c>
      <c r="C1" s="308" t="s">
        <v>64</v>
      </c>
    </row>
    <row r="2" spans="1:3" ht="15">
      <c r="A2" s="308" t="s">
        <v>66</v>
      </c>
      <c r="B2" s="309"/>
      <c r="C2" s="309"/>
    </row>
    <row r="3" spans="1:3" ht="3.75" customHeight="1">
      <c r="A3" s="308"/>
      <c r="B3" s="309"/>
      <c r="C3" s="309"/>
    </row>
    <row r="4" spans="1:3" ht="14.25">
      <c r="A4" s="310" t="s">
        <v>436</v>
      </c>
      <c r="B4" s="310" t="s">
        <v>391</v>
      </c>
      <c r="C4" s="311" t="s">
        <v>437</v>
      </c>
    </row>
    <row r="5" spans="1:3" ht="28.5">
      <c r="A5" s="310" t="s">
        <v>6</v>
      </c>
      <c r="B5" s="310" t="s">
        <v>438</v>
      </c>
      <c r="C5" s="311" t="s">
        <v>439</v>
      </c>
    </row>
    <row r="6" spans="1:3" ht="14.25">
      <c r="A6" s="310" t="s">
        <v>38</v>
      </c>
      <c r="B6" s="310" t="s">
        <v>440</v>
      </c>
      <c r="C6" s="311" t="s">
        <v>441</v>
      </c>
    </row>
    <row r="7" spans="1:3" ht="14.25">
      <c r="A7" s="310" t="s">
        <v>442</v>
      </c>
      <c r="B7" s="310" t="s">
        <v>402</v>
      </c>
      <c r="C7" s="311" t="s">
        <v>443</v>
      </c>
    </row>
    <row r="8" spans="1:3" ht="14.25">
      <c r="A8" s="310" t="s">
        <v>442</v>
      </c>
      <c r="B8" s="310" t="s">
        <v>402</v>
      </c>
      <c r="C8" s="311" t="s">
        <v>443</v>
      </c>
    </row>
    <row r="9" spans="1:3" ht="14.25">
      <c r="A9" s="310" t="s">
        <v>442</v>
      </c>
      <c r="B9" s="310" t="s">
        <v>402</v>
      </c>
      <c r="C9" s="311" t="s">
        <v>443</v>
      </c>
    </row>
    <row r="10" spans="1:3" ht="14.25">
      <c r="A10" s="310" t="s">
        <v>444</v>
      </c>
      <c r="B10" s="310" t="s">
        <v>445</v>
      </c>
      <c r="C10" s="311" t="s">
        <v>446</v>
      </c>
    </row>
    <row r="11" spans="1:3" ht="14.25">
      <c r="A11" s="310" t="s">
        <v>447</v>
      </c>
      <c r="B11" s="310" t="s">
        <v>7</v>
      </c>
      <c r="C11" s="311" t="s">
        <v>448</v>
      </c>
    </row>
    <row r="12" spans="1:3" ht="14.25">
      <c r="A12" s="310" t="s">
        <v>447</v>
      </c>
      <c r="B12" s="310" t="s">
        <v>7</v>
      </c>
      <c r="C12" s="311" t="s">
        <v>448</v>
      </c>
    </row>
    <row r="13" spans="1:3" ht="14.25">
      <c r="A13" s="310" t="s">
        <v>447</v>
      </c>
      <c r="B13" s="310" t="s">
        <v>7</v>
      </c>
      <c r="C13" s="311" t="s">
        <v>449</v>
      </c>
    </row>
    <row r="14" spans="1:3" ht="14.25">
      <c r="A14" s="310" t="s">
        <v>447</v>
      </c>
      <c r="B14" s="310" t="s">
        <v>7</v>
      </c>
      <c r="C14" s="311" t="s">
        <v>450</v>
      </c>
    </row>
    <row r="15" spans="1:3" ht="14.25">
      <c r="A15" s="310" t="s">
        <v>447</v>
      </c>
      <c r="B15" s="310" t="s">
        <v>7</v>
      </c>
      <c r="C15" s="311" t="s">
        <v>450</v>
      </c>
    </row>
    <row r="16" spans="1:3" ht="14.25">
      <c r="A16" s="310" t="s">
        <v>447</v>
      </c>
      <c r="B16" s="310" t="s">
        <v>7</v>
      </c>
      <c r="C16" s="311" t="s">
        <v>451</v>
      </c>
    </row>
    <row r="17" spans="1:3" ht="14.25">
      <c r="A17" s="310" t="s">
        <v>447</v>
      </c>
      <c r="B17" s="310" t="s">
        <v>7</v>
      </c>
      <c r="C17" s="311" t="s">
        <v>452</v>
      </c>
    </row>
    <row r="18" spans="1:3" ht="14.25">
      <c r="A18" s="310" t="s">
        <v>8</v>
      </c>
      <c r="B18" s="310" t="s">
        <v>9</v>
      </c>
      <c r="C18" s="311" t="s">
        <v>453</v>
      </c>
    </row>
    <row r="19" spans="1:3" ht="14.25">
      <c r="A19" s="310" t="s">
        <v>8</v>
      </c>
      <c r="B19" s="310" t="s">
        <v>9</v>
      </c>
      <c r="C19" s="311" t="s">
        <v>454</v>
      </c>
    </row>
    <row r="20" spans="1:3" ht="14.25">
      <c r="A20" s="310" t="s">
        <v>8</v>
      </c>
      <c r="B20" s="310" t="s">
        <v>9</v>
      </c>
      <c r="C20" s="311" t="s">
        <v>455</v>
      </c>
    </row>
    <row r="21" spans="1:3" ht="14.25">
      <c r="A21" s="310" t="s">
        <v>10</v>
      </c>
      <c r="B21" s="310" t="s">
        <v>456</v>
      </c>
      <c r="C21" s="311" t="s">
        <v>454</v>
      </c>
    </row>
    <row r="22" spans="1:3" ht="14.25">
      <c r="A22" s="310" t="s">
        <v>10</v>
      </c>
      <c r="B22" s="310" t="s">
        <v>456</v>
      </c>
      <c r="C22" s="311" t="s">
        <v>454</v>
      </c>
    </row>
    <row r="23" spans="1:3" ht="14.25">
      <c r="A23" s="310" t="s">
        <v>10</v>
      </c>
      <c r="B23" s="310" t="s">
        <v>456</v>
      </c>
      <c r="C23" s="311" t="s">
        <v>457</v>
      </c>
    </row>
    <row r="24" spans="1:3" ht="14.25">
      <c r="A24" s="310" t="s">
        <v>11</v>
      </c>
      <c r="B24" s="310" t="s">
        <v>12</v>
      </c>
      <c r="C24" s="311" t="s">
        <v>458</v>
      </c>
    </row>
    <row r="25" spans="1:3" ht="14.25">
      <c r="A25" s="310" t="s">
        <v>11</v>
      </c>
      <c r="B25" s="310" t="s">
        <v>12</v>
      </c>
      <c r="C25" s="311" t="s">
        <v>454</v>
      </c>
    </row>
    <row r="26" spans="1:3" ht="14.25">
      <c r="A26" s="310" t="s">
        <v>11</v>
      </c>
      <c r="B26" s="310" t="s">
        <v>12</v>
      </c>
      <c r="C26" s="311" t="s">
        <v>454</v>
      </c>
    </row>
    <row r="27" spans="1:3" ht="14.25">
      <c r="A27" s="310" t="s">
        <v>11</v>
      </c>
      <c r="B27" s="310" t="s">
        <v>12</v>
      </c>
      <c r="C27" s="311" t="s">
        <v>454</v>
      </c>
    </row>
    <row r="28" spans="1:3" ht="14.25">
      <c r="A28" s="310" t="s">
        <v>11</v>
      </c>
      <c r="B28" s="310" t="s">
        <v>12</v>
      </c>
      <c r="C28" s="311" t="s">
        <v>455</v>
      </c>
    </row>
    <row r="29" spans="1:3" ht="14.25">
      <c r="A29" s="310" t="s">
        <v>11</v>
      </c>
      <c r="B29" s="310" t="s">
        <v>12</v>
      </c>
      <c r="C29" s="311" t="s">
        <v>457</v>
      </c>
    </row>
    <row r="30" spans="1:3" ht="14.25">
      <c r="A30" s="310" t="s">
        <v>11</v>
      </c>
      <c r="B30" s="310" t="s">
        <v>12</v>
      </c>
      <c r="C30" s="311" t="s">
        <v>459</v>
      </c>
    </row>
    <row r="31" spans="1:3" ht="14.25">
      <c r="A31" s="310" t="s">
        <v>11</v>
      </c>
      <c r="B31" s="310" t="s">
        <v>12</v>
      </c>
      <c r="C31" s="311" t="s">
        <v>459</v>
      </c>
    </row>
    <row r="32" spans="1:3" ht="14.25">
      <c r="A32" s="310" t="s">
        <v>11</v>
      </c>
      <c r="B32" s="310" t="s">
        <v>12</v>
      </c>
      <c r="C32" s="311" t="s">
        <v>460</v>
      </c>
    </row>
    <row r="33" spans="1:3" ht="14.25">
      <c r="A33" s="310" t="s">
        <v>11</v>
      </c>
      <c r="B33" s="310" t="s">
        <v>12</v>
      </c>
      <c r="C33" s="311" t="s">
        <v>446</v>
      </c>
    </row>
    <row r="34" spans="1:3" ht="14.25">
      <c r="A34" s="310" t="s">
        <v>11</v>
      </c>
      <c r="B34" s="310" t="s">
        <v>12</v>
      </c>
      <c r="C34" s="311" t="s">
        <v>461</v>
      </c>
    </row>
    <row r="35" spans="1:3" ht="14.25">
      <c r="A35" s="310" t="s">
        <v>11</v>
      </c>
      <c r="B35" s="310" t="s">
        <v>12</v>
      </c>
      <c r="C35" s="311" t="s">
        <v>461</v>
      </c>
    </row>
    <row r="36" spans="1:3" ht="14.25">
      <c r="A36" s="310" t="s">
        <v>11</v>
      </c>
      <c r="B36" s="310" t="s">
        <v>12</v>
      </c>
      <c r="C36" s="311" t="s">
        <v>461</v>
      </c>
    </row>
    <row r="37" spans="1:3" ht="14.25">
      <c r="A37" s="310" t="s">
        <v>11</v>
      </c>
      <c r="B37" s="310" t="s">
        <v>12</v>
      </c>
      <c r="C37" s="311" t="s">
        <v>462</v>
      </c>
    </row>
    <row r="38" spans="1:3" ht="14.25">
      <c r="A38" s="310" t="s">
        <v>13</v>
      </c>
      <c r="B38" s="310" t="s">
        <v>398</v>
      </c>
      <c r="C38" s="311" t="s">
        <v>463</v>
      </c>
    </row>
    <row r="39" spans="1:3" ht="14.25">
      <c r="A39" s="310" t="s">
        <v>13</v>
      </c>
      <c r="B39" s="310" t="s">
        <v>398</v>
      </c>
      <c r="C39" s="311" t="s">
        <v>464</v>
      </c>
    </row>
    <row r="40" spans="1:3" ht="14.25">
      <c r="A40" s="310" t="s">
        <v>13</v>
      </c>
      <c r="B40" s="310" t="s">
        <v>398</v>
      </c>
      <c r="C40" s="311" t="s">
        <v>462</v>
      </c>
    </row>
    <row r="41" spans="1:3" ht="14.25">
      <c r="A41" s="310" t="s">
        <v>14</v>
      </c>
      <c r="B41" s="310" t="s">
        <v>465</v>
      </c>
      <c r="C41" s="311" t="s">
        <v>466</v>
      </c>
    </row>
    <row r="42" spans="1:3" ht="14.25">
      <c r="A42" s="310" t="s">
        <v>14</v>
      </c>
      <c r="B42" s="310" t="s">
        <v>467</v>
      </c>
      <c r="C42" s="311" t="s">
        <v>466</v>
      </c>
    </row>
    <row r="43" spans="1:3" ht="14.25">
      <c r="A43" s="310" t="s">
        <v>14</v>
      </c>
      <c r="B43" s="310" t="s">
        <v>467</v>
      </c>
      <c r="C43" s="311" t="s">
        <v>466</v>
      </c>
    </row>
    <row r="44" spans="1:3" ht="14.25">
      <c r="A44" s="310" t="s">
        <v>14</v>
      </c>
      <c r="B44" s="310" t="s">
        <v>467</v>
      </c>
      <c r="C44" s="311" t="s">
        <v>466</v>
      </c>
    </row>
    <row r="45" spans="1:3" ht="14.25">
      <c r="A45" s="310" t="s">
        <v>14</v>
      </c>
      <c r="B45" s="310" t="s">
        <v>468</v>
      </c>
      <c r="C45" s="311" t="s">
        <v>466</v>
      </c>
    </row>
    <row r="46" spans="1:3" ht="14.25">
      <c r="A46" s="310" t="s">
        <v>14</v>
      </c>
      <c r="B46" s="310" t="s">
        <v>468</v>
      </c>
      <c r="C46" s="311" t="s">
        <v>466</v>
      </c>
    </row>
    <row r="47" spans="1:3" ht="14.25">
      <c r="A47" s="310" t="s">
        <v>14</v>
      </c>
      <c r="B47" s="310" t="s">
        <v>468</v>
      </c>
      <c r="C47" s="311" t="s">
        <v>466</v>
      </c>
    </row>
    <row r="48" spans="1:3" ht="14.25">
      <c r="A48" s="310" t="s">
        <v>14</v>
      </c>
      <c r="B48" s="310" t="s">
        <v>468</v>
      </c>
      <c r="C48" s="311" t="s">
        <v>466</v>
      </c>
    </row>
    <row r="49" spans="1:3" ht="14.25">
      <c r="A49" s="310" t="s">
        <v>14</v>
      </c>
      <c r="B49" s="310" t="s">
        <v>468</v>
      </c>
      <c r="C49" s="311" t="s">
        <v>466</v>
      </c>
    </row>
    <row r="50" spans="1:3" ht="14.25">
      <c r="A50" s="310" t="s">
        <v>14</v>
      </c>
      <c r="B50" s="310" t="s">
        <v>469</v>
      </c>
      <c r="C50" s="311" t="s">
        <v>466</v>
      </c>
    </row>
    <row r="51" spans="1:3" ht="14.25">
      <c r="A51" s="310" t="s">
        <v>14</v>
      </c>
      <c r="B51" s="310" t="s">
        <v>469</v>
      </c>
      <c r="C51" s="311" t="s">
        <v>466</v>
      </c>
    </row>
    <row r="52" spans="1:3" ht="14.25">
      <c r="A52" s="310" t="s">
        <v>14</v>
      </c>
      <c r="B52" s="310" t="s">
        <v>469</v>
      </c>
      <c r="C52" s="311" t="s">
        <v>466</v>
      </c>
    </row>
    <row r="53" spans="1:3" ht="14.25">
      <c r="A53" s="310" t="s">
        <v>14</v>
      </c>
      <c r="B53" s="310" t="s">
        <v>469</v>
      </c>
      <c r="C53" s="311" t="s">
        <v>466</v>
      </c>
    </row>
    <row r="54" spans="1:3" ht="14.25">
      <c r="A54" s="310" t="s">
        <v>14</v>
      </c>
      <c r="B54" s="310" t="s">
        <v>469</v>
      </c>
      <c r="C54" s="311" t="s">
        <v>466</v>
      </c>
    </row>
    <row r="55" spans="1:3" ht="14.25">
      <c r="A55" s="310" t="s">
        <v>14</v>
      </c>
      <c r="B55" s="310" t="s">
        <v>469</v>
      </c>
      <c r="C55" s="311" t="s">
        <v>466</v>
      </c>
    </row>
    <row r="56" spans="1:3" ht="14.25">
      <c r="A56" s="310" t="s">
        <v>14</v>
      </c>
      <c r="B56" s="310" t="s">
        <v>469</v>
      </c>
      <c r="C56" s="311" t="s">
        <v>466</v>
      </c>
    </row>
    <row r="57" spans="1:3" ht="14.25">
      <c r="A57" s="310" t="s">
        <v>14</v>
      </c>
      <c r="B57" s="310" t="s">
        <v>469</v>
      </c>
      <c r="C57" s="311" t="s">
        <v>466</v>
      </c>
    </row>
    <row r="58" spans="1:3" ht="14.25">
      <c r="A58" s="310" t="s">
        <v>14</v>
      </c>
      <c r="B58" s="310" t="s">
        <v>469</v>
      </c>
      <c r="C58" s="311" t="s">
        <v>466</v>
      </c>
    </row>
    <row r="59" spans="1:3" ht="14.25">
      <c r="A59" s="310" t="s">
        <v>14</v>
      </c>
      <c r="B59" s="310" t="s">
        <v>469</v>
      </c>
      <c r="C59" s="311" t="s">
        <v>466</v>
      </c>
    </row>
    <row r="60" spans="1:3" ht="14.25">
      <c r="A60" s="310" t="s">
        <v>14</v>
      </c>
      <c r="B60" s="310" t="s">
        <v>469</v>
      </c>
      <c r="C60" s="311" t="s">
        <v>466</v>
      </c>
    </row>
    <row r="61" spans="1:3" ht="14.25">
      <c r="A61" s="310" t="s">
        <v>14</v>
      </c>
      <c r="B61" s="310" t="s">
        <v>469</v>
      </c>
      <c r="C61" s="311" t="s">
        <v>466</v>
      </c>
    </row>
    <row r="62" spans="1:3" ht="14.25">
      <c r="A62" s="310" t="s">
        <v>14</v>
      </c>
      <c r="B62" s="310" t="s">
        <v>469</v>
      </c>
      <c r="C62" s="311" t="s">
        <v>466</v>
      </c>
    </row>
    <row r="63" spans="1:3" ht="14.25">
      <c r="A63" s="310" t="s">
        <v>14</v>
      </c>
      <c r="B63" s="310" t="s">
        <v>469</v>
      </c>
      <c r="C63" s="311" t="s">
        <v>466</v>
      </c>
    </row>
    <row r="64" spans="1:3" ht="14.25">
      <c r="A64" s="310" t="s">
        <v>14</v>
      </c>
      <c r="B64" s="310" t="s">
        <v>469</v>
      </c>
      <c r="C64" s="311" t="s">
        <v>466</v>
      </c>
    </row>
    <row r="65" spans="1:3" ht="14.25">
      <c r="A65" s="310" t="s">
        <v>14</v>
      </c>
      <c r="B65" s="310" t="s">
        <v>469</v>
      </c>
      <c r="C65" s="311" t="s">
        <v>466</v>
      </c>
    </row>
    <row r="66" spans="1:3" ht="14.25">
      <c r="A66" s="310" t="s">
        <v>14</v>
      </c>
      <c r="B66" s="310" t="s">
        <v>469</v>
      </c>
      <c r="C66" s="311" t="s">
        <v>466</v>
      </c>
    </row>
    <row r="67" spans="1:3" ht="14.25">
      <c r="A67" s="310" t="s">
        <v>14</v>
      </c>
      <c r="B67" s="310" t="s">
        <v>469</v>
      </c>
      <c r="C67" s="311" t="s">
        <v>466</v>
      </c>
    </row>
    <row r="68" spans="1:3" ht="14.25">
      <c r="A68" s="310" t="s">
        <v>14</v>
      </c>
      <c r="B68" s="310" t="s">
        <v>469</v>
      </c>
      <c r="C68" s="311" t="s">
        <v>466</v>
      </c>
    </row>
    <row r="69" spans="1:3" ht="14.25">
      <c r="A69" s="310" t="s">
        <v>14</v>
      </c>
      <c r="B69" s="310" t="s">
        <v>469</v>
      </c>
      <c r="C69" s="311" t="s">
        <v>466</v>
      </c>
    </row>
    <row r="70" spans="1:3" ht="14.25">
      <c r="A70" s="310" t="s">
        <v>14</v>
      </c>
      <c r="B70" s="310" t="s">
        <v>469</v>
      </c>
      <c r="C70" s="311" t="s">
        <v>466</v>
      </c>
    </row>
    <row r="71" spans="1:3" ht="14.25">
      <c r="A71" s="310" t="s">
        <v>14</v>
      </c>
      <c r="B71" s="310" t="s">
        <v>469</v>
      </c>
      <c r="C71" s="311" t="s">
        <v>466</v>
      </c>
    </row>
    <row r="72" spans="1:3" ht="14.25">
      <c r="A72" s="310" t="s">
        <v>14</v>
      </c>
      <c r="B72" s="310" t="s">
        <v>469</v>
      </c>
      <c r="C72" s="311" t="s">
        <v>466</v>
      </c>
    </row>
    <row r="73" spans="1:3" ht="14.25">
      <c r="A73" s="310" t="s">
        <v>14</v>
      </c>
      <c r="B73" s="310" t="s">
        <v>469</v>
      </c>
      <c r="C73" s="311" t="s">
        <v>466</v>
      </c>
    </row>
    <row r="74" spans="1:3" ht="14.25">
      <c r="A74" s="310" t="s">
        <v>14</v>
      </c>
      <c r="B74" s="310" t="s">
        <v>469</v>
      </c>
      <c r="C74" s="311" t="s">
        <v>466</v>
      </c>
    </row>
    <row r="75" spans="1:3" ht="14.25">
      <c r="A75" s="310" t="s">
        <v>14</v>
      </c>
      <c r="B75" s="310" t="s">
        <v>469</v>
      </c>
      <c r="C75" s="311" t="s">
        <v>466</v>
      </c>
    </row>
    <row r="76" spans="1:3" ht="14.25">
      <c r="A76" s="310" t="s">
        <v>14</v>
      </c>
      <c r="B76" s="310" t="s">
        <v>469</v>
      </c>
      <c r="C76" s="311" t="s">
        <v>466</v>
      </c>
    </row>
    <row r="77" spans="1:3" ht="14.25">
      <c r="A77" s="310" t="s">
        <v>14</v>
      </c>
      <c r="B77" s="310" t="s">
        <v>469</v>
      </c>
      <c r="C77" s="311" t="s">
        <v>466</v>
      </c>
    </row>
    <row r="78" spans="1:3" ht="14.25">
      <c r="A78" s="310" t="s">
        <v>15</v>
      </c>
      <c r="B78" s="310" t="s">
        <v>470</v>
      </c>
      <c r="C78" s="311" t="s">
        <v>471</v>
      </c>
    </row>
    <row r="79" spans="1:3" ht="14.25">
      <c r="A79" s="310" t="s">
        <v>15</v>
      </c>
      <c r="B79" s="310" t="s">
        <v>472</v>
      </c>
      <c r="C79" s="311" t="s">
        <v>473</v>
      </c>
    </row>
    <row r="80" spans="1:3" ht="14.25">
      <c r="A80" s="310" t="s">
        <v>15</v>
      </c>
      <c r="B80" s="310" t="s">
        <v>474</v>
      </c>
      <c r="C80" s="311" t="s">
        <v>475</v>
      </c>
    </row>
    <row r="81" spans="1:3" ht="14.25">
      <c r="A81" s="310" t="s">
        <v>15</v>
      </c>
      <c r="B81" s="310" t="s">
        <v>474</v>
      </c>
      <c r="C81" s="311" t="s">
        <v>475</v>
      </c>
    </row>
    <row r="82" spans="1:3" ht="14.25">
      <c r="A82" s="310" t="s">
        <v>15</v>
      </c>
      <c r="B82" s="310" t="s">
        <v>474</v>
      </c>
      <c r="C82" s="311" t="s">
        <v>476</v>
      </c>
    </row>
    <row r="83" spans="1:3" ht="14.25">
      <c r="A83" s="310" t="s">
        <v>15</v>
      </c>
      <c r="B83" s="310" t="s">
        <v>474</v>
      </c>
      <c r="C83" s="311" t="s">
        <v>477</v>
      </c>
    </row>
    <row r="84" spans="1:3" ht="14.25">
      <c r="A84" s="310" t="s">
        <v>15</v>
      </c>
      <c r="B84" s="310" t="s">
        <v>474</v>
      </c>
      <c r="C84" s="311" t="s">
        <v>478</v>
      </c>
    </row>
    <row r="85" spans="1:3" ht="14.25">
      <c r="A85" s="310" t="s">
        <v>15</v>
      </c>
      <c r="B85" s="310" t="s">
        <v>474</v>
      </c>
      <c r="C85" s="311" t="s">
        <v>479</v>
      </c>
    </row>
    <row r="86" spans="1:3" ht="14.25">
      <c r="A86" s="310" t="s">
        <v>15</v>
      </c>
      <c r="B86" s="310" t="s">
        <v>480</v>
      </c>
      <c r="C86" s="311" t="s">
        <v>481</v>
      </c>
    </row>
    <row r="87" spans="1:3" ht="14.25">
      <c r="A87" s="310" t="s">
        <v>15</v>
      </c>
      <c r="B87" s="310" t="s">
        <v>482</v>
      </c>
      <c r="C87" s="311" t="s">
        <v>483</v>
      </c>
    </row>
    <row r="88" spans="1:3" ht="14.25">
      <c r="A88" s="310" t="s">
        <v>15</v>
      </c>
      <c r="B88" s="310" t="s">
        <v>484</v>
      </c>
      <c r="C88" s="311" t="s">
        <v>485</v>
      </c>
    </row>
    <row r="89" spans="1:3" ht="14.25">
      <c r="A89" s="310" t="s">
        <v>16</v>
      </c>
      <c r="B89" s="310" t="s">
        <v>486</v>
      </c>
      <c r="C89" s="311" t="s">
        <v>461</v>
      </c>
    </row>
    <row r="90" spans="1:3" ht="14.25">
      <c r="A90" s="310" t="s">
        <v>487</v>
      </c>
      <c r="B90" s="310" t="s">
        <v>7</v>
      </c>
      <c r="C90" s="311" t="s">
        <v>488</v>
      </c>
    </row>
    <row r="91" spans="1:3" ht="14.25">
      <c r="A91" s="310" t="s">
        <v>487</v>
      </c>
      <c r="B91" s="310" t="s">
        <v>7</v>
      </c>
      <c r="C91" s="311" t="s">
        <v>489</v>
      </c>
    </row>
    <row r="92" spans="1:3" ht="14.25">
      <c r="A92" s="310" t="s">
        <v>487</v>
      </c>
      <c r="B92" s="310" t="s">
        <v>7</v>
      </c>
      <c r="C92" s="311" t="s">
        <v>490</v>
      </c>
    </row>
    <row r="93" spans="1:3" ht="14.25">
      <c r="A93" s="310" t="s">
        <v>487</v>
      </c>
      <c r="B93" s="310" t="s">
        <v>7</v>
      </c>
      <c r="C93" s="311" t="s">
        <v>491</v>
      </c>
    </row>
    <row r="94" spans="1:3" ht="14.25">
      <c r="A94" s="310" t="s">
        <v>487</v>
      </c>
      <c r="B94" s="310" t="s">
        <v>7</v>
      </c>
      <c r="C94" s="311" t="s">
        <v>451</v>
      </c>
    </row>
    <row r="95" spans="1:3" ht="14.25">
      <c r="A95" s="310" t="s">
        <v>487</v>
      </c>
      <c r="B95" s="310" t="s">
        <v>7</v>
      </c>
      <c r="C95" s="311" t="s">
        <v>492</v>
      </c>
    </row>
    <row r="96" spans="1:3" ht="14.25">
      <c r="A96" s="310" t="s">
        <v>487</v>
      </c>
      <c r="B96" s="310" t="s">
        <v>7</v>
      </c>
      <c r="C96" s="311" t="s">
        <v>492</v>
      </c>
    </row>
    <row r="97" spans="1:3" ht="14.25">
      <c r="A97" s="310" t="s">
        <v>487</v>
      </c>
      <c r="B97" s="310" t="s">
        <v>493</v>
      </c>
      <c r="C97" s="311" t="s">
        <v>494</v>
      </c>
    </row>
    <row r="98" spans="1:3" ht="14.25">
      <c r="A98" s="310" t="s">
        <v>487</v>
      </c>
      <c r="B98" s="310" t="s">
        <v>493</v>
      </c>
      <c r="C98" s="311" t="s">
        <v>495</v>
      </c>
    </row>
    <row r="99" spans="1:3" ht="14.25">
      <c r="A99" s="310" t="s">
        <v>487</v>
      </c>
      <c r="B99" s="310" t="s">
        <v>493</v>
      </c>
      <c r="C99" s="311" t="s">
        <v>495</v>
      </c>
    </row>
    <row r="100" spans="1:3" ht="14.25">
      <c r="A100" s="310" t="s">
        <v>487</v>
      </c>
      <c r="B100" s="310" t="s">
        <v>493</v>
      </c>
      <c r="C100" s="311" t="s">
        <v>496</v>
      </c>
    </row>
    <row r="101" spans="1:3" ht="14.25">
      <c r="A101" s="310" t="s">
        <v>487</v>
      </c>
      <c r="B101" s="310" t="s">
        <v>493</v>
      </c>
      <c r="C101" s="311" t="s">
        <v>490</v>
      </c>
    </row>
    <row r="102" spans="1:3" ht="14.25">
      <c r="A102" s="310" t="s">
        <v>487</v>
      </c>
      <c r="B102" s="310" t="s">
        <v>493</v>
      </c>
      <c r="C102" s="311" t="s">
        <v>497</v>
      </c>
    </row>
    <row r="103" spans="1:3" ht="14.25">
      <c r="A103" s="310" t="s">
        <v>487</v>
      </c>
      <c r="B103" s="310" t="s">
        <v>498</v>
      </c>
      <c r="C103" s="311" t="s">
        <v>499</v>
      </c>
    </row>
    <row r="104" spans="1:3" ht="14.25">
      <c r="A104" s="310" t="s">
        <v>487</v>
      </c>
      <c r="B104" s="310" t="s">
        <v>498</v>
      </c>
      <c r="C104" s="311" t="s">
        <v>499</v>
      </c>
    </row>
    <row r="105" spans="1:3" ht="14.25">
      <c r="A105" s="310" t="s">
        <v>487</v>
      </c>
      <c r="B105" s="310" t="s">
        <v>498</v>
      </c>
      <c r="C105" s="311" t="s">
        <v>455</v>
      </c>
    </row>
    <row r="106" spans="1:3" ht="14.25">
      <c r="A106" s="310" t="s">
        <v>500</v>
      </c>
      <c r="B106" s="310" t="s">
        <v>501</v>
      </c>
      <c r="C106" s="311" t="s">
        <v>466</v>
      </c>
    </row>
    <row r="107" spans="1:3" ht="14.25">
      <c r="A107" s="310" t="s">
        <v>500</v>
      </c>
      <c r="B107" s="310" t="s">
        <v>502</v>
      </c>
      <c r="C107" s="311" t="s">
        <v>481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4" fitToWidth="1" horizontalDpi="600" verticalDpi="600" orientation="portrait" paperSize="9" scale="90" r:id="rId1"/>
  <headerFooter alignWithMargins="0">
    <oddHeader xml:space="preserve">&amp;C&amp;"Arial,Fett"&amp;12&amp;EZuordnung von Hilfen zu den Trägern - BLB -  Oktober 2012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T109"/>
  <sheetViews>
    <sheetView workbookViewId="0" topLeftCell="A1">
      <selection activeCell="A1" sqref="A1"/>
    </sheetView>
  </sheetViews>
  <sheetFormatPr defaultColWidth="11.421875" defaultRowHeight="12.75"/>
  <cols>
    <col min="1" max="1" width="10.00390625" style="1" customWidth="1"/>
    <col min="2" max="2" width="53.7109375" style="0" bestFit="1" customWidth="1"/>
    <col min="3" max="3" width="5.421875" style="1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H1"/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E2" s="300" t="s">
        <v>415</v>
      </c>
      <c r="F2" s="4" t="s">
        <v>416</v>
      </c>
      <c r="G2" s="127" t="s">
        <v>417</v>
      </c>
      <c r="H2"/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H3"/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/>
      <c r="D5" s="30">
        <v>3</v>
      </c>
      <c r="E5" s="118">
        <f aca="true" t="shared" si="0" ref="E5:E12">SUM(C5:D5)</f>
        <v>3</v>
      </c>
      <c r="F5" s="59">
        <v>3</v>
      </c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>
        <v>5517.54</v>
      </c>
      <c r="M5" s="27" t="s">
        <v>51</v>
      </c>
    </row>
    <row r="6" spans="1:13" ht="12.75">
      <c r="A6" s="26" t="s">
        <v>192</v>
      </c>
      <c r="B6" s="27" t="s">
        <v>271</v>
      </c>
      <c r="C6" s="25"/>
      <c r="D6" s="30"/>
      <c r="E6" s="118">
        <f t="shared" si="0"/>
        <v>0</v>
      </c>
      <c r="F6" s="59"/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4</v>
      </c>
      <c r="D8" s="30">
        <v>3</v>
      </c>
      <c r="E8" s="118">
        <f t="shared" si="0"/>
        <v>7</v>
      </c>
      <c r="F8" s="59">
        <v>7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>
        <v>1943.22</v>
      </c>
      <c r="M8" s="27" t="s">
        <v>51</v>
      </c>
    </row>
    <row r="9" spans="1:13" ht="12.75">
      <c r="A9" s="26" t="s">
        <v>6</v>
      </c>
      <c r="B9" s="27" t="s">
        <v>172</v>
      </c>
      <c r="C9" s="25">
        <v>1</v>
      </c>
      <c r="D9" s="30">
        <v>3</v>
      </c>
      <c r="E9" s="118">
        <f t="shared" si="0"/>
        <v>4</v>
      </c>
      <c r="F9" s="59">
        <v>6</v>
      </c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>
        <v>26030.78</v>
      </c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>
        <v>2</v>
      </c>
      <c r="E10" s="118">
        <f t="shared" si="0"/>
        <v>2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>
        <v>5178.12</v>
      </c>
      <c r="M10" s="27" t="s">
        <v>51</v>
      </c>
    </row>
    <row r="11" spans="1:13" ht="12.75">
      <c r="A11" s="26" t="s">
        <v>38</v>
      </c>
      <c r="B11" s="27" t="s">
        <v>39</v>
      </c>
      <c r="C11" s="25">
        <v>1</v>
      </c>
      <c r="D11" s="30">
        <v>3</v>
      </c>
      <c r="E11" s="118">
        <f t="shared" si="0"/>
        <v>4</v>
      </c>
      <c r="F11" s="24">
        <v>4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>
        <v>8167.79</v>
      </c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16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>
        <v>1</v>
      </c>
      <c r="D14" s="85"/>
      <c r="E14" s="118">
        <f aca="true" t="shared" si="1" ref="E14:E23">SUM(C14:D14)</f>
        <v>1</v>
      </c>
      <c r="F14" s="142">
        <v>1</v>
      </c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/>
      <c r="M14" t="s">
        <v>51</v>
      </c>
    </row>
    <row r="15" spans="1:13" ht="12.75">
      <c r="A15" s="26" t="s">
        <v>196</v>
      </c>
      <c r="B15" t="s">
        <v>190</v>
      </c>
      <c r="C15" s="25">
        <v>4</v>
      </c>
      <c r="D15" s="30"/>
      <c r="E15" s="118">
        <f t="shared" si="1"/>
        <v>4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>
        <v>12067.2</v>
      </c>
      <c r="M15" t="s">
        <v>51</v>
      </c>
    </row>
    <row r="16" spans="1:13" ht="12.75">
      <c r="A16" s="26" t="s">
        <v>196</v>
      </c>
      <c r="B16" t="s">
        <v>388</v>
      </c>
      <c r="C16" s="25"/>
      <c r="D16" s="30"/>
      <c r="E16" s="118">
        <f t="shared" si="1"/>
        <v>0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/>
      <c r="M16" t="s">
        <v>51</v>
      </c>
    </row>
    <row r="17" spans="1:13" ht="12.75">
      <c r="A17" s="26" t="s">
        <v>196</v>
      </c>
      <c r="B17" t="s">
        <v>389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>
        <v>1</v>
      </c>
      <c r="D18" s="30">
        <v>7</v>
      </c>
      <c r="E18" s="118">
        <f t="shared" si="1"/>
        <v>8</v>
      </c>
      <c r="F18" s="24">
        <v>29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>
        <v>7602.85</v>
      </c>
      <c r="M18" t="s">
        <v>51</v>
      </c>
    </row>
    <row r="19" spans="1:13" ht="12.75">
      <c r="A19" s="84" t="s">
        <v>195</v>
      </c>
      <c r="B19" t="s">
        <v>7</v>
      </c>
      <c r="C19" s="25">
        <v>10</v>
      </c>
      <c r="D19" s="30">
        <v>11</v>
      </c>
      <c r="E19" s="118">
        <f t="shared" si="1"/>
        <v>21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7857.4</v>
      </c>
      <c r="M19" t="s">
        <v>51</v>
      </c>
    </row>
    <row r="20" spans="1:228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  <c r="N20" s="16"/>
      <c r="P20" s="16"/>
      <c r="R20" s="16"/>
      <c r="T20" s="16"/>
      <c r="V20" s="16"/>
      <c r="X20" s="16"/>
      <c r="Z20" s="16"/>
      <c r="AB20" s="16"/>
      <c r="AD20" s="16"/>
      <c r="AF20" s="16"/>
      <c r="AH20" s="16"/>
      <c r="AJ20" s="16"/>
      <c r="AL20" s="16"/>
      <c r="AN20" s="16"/>
      <c r="AP20" s="16"/>
      <c r="AR20" s="16"/>
      <c r="AT20" s="16"/>
      <c r="AV20" s="16"/>
      <c r="AX20" s="16"/>
      <c r="AZ20" s="16"/>
      <c r="BB20" s="16"/>
      <c r="BD20" s="16"/>
      <c r="BF20" s="16"/>
      <c r="BH20" s="16"/>
      <c r="BJ20" s="16"/>
      <c r="BL20" s="16"/>
      <c r="BN20" s="16"/>
      <c r="BP20" s="16"/>
      <c r="BR20" s="16"/>
      <c r="BT20" s="16"/>
      <c r="BV20" s="16"/>
      <c r="BX20" s="16"/>
      <c r="BZ20" s="16"/>
      <c r="CB20" s="16"/>
      <c r="CD20" s="16"/>
      <c r="CF20" s="16"/>
      <c r="CH20" s="16"/>
      <c r="CJ20" s="16"/>
      <c r="CL20" s="16"/>
      <c r="CN20" s="16"/>
      <c r="CP20" s="16"/>
      <c r="CR20" s="16"/>
      <c r="CT20" s="16"/>
      <c r="CV20" s="16"/>
      <c r="CX20" s="16"/>
      <c r="CZ20" s="16"/>
      <c r="DB20" s="16"/>
      <c r="DD20" s="16"/>
      <c r="DF20" s="16"/>
      <c r="DH20" s="16"/>
      <c r="DJ20" s="16"/>
      <c r="DL20" s="16"/>
      <c r="DN20" s="16"/>
      <c r="DP20" s="16"/>
      <c r="DR20" s="16"/>
      <c r="DT20" s="16"/>
      <c r="DV20" s="16"/>
      <c r="DX20" s="16"/>
      <c r="DZ20" s="16"/>
      <c r="EB20" s="16"/>
      <c r="ED20" s="16"/>
      <c r="EF20" s="16"/>
      <c r="EH20" s="16"/>
      <c r="EJ20" s="16"/>
      <c r="EL20" s="16"/>
      <c r="EN20" s="16"/>
      <c r="EP20" s="16"/>
      <c r="ER20" s="16"/>
      <c r="ET20" s="16"/>
      <c r="EV20" s="16"/>
      <c r="EX20" s="16"/>
      <c r="EZ20" s="16"/>
      <c r="FB20" s="16"/>
      <c r="FD20" s="16"/>
      <c r="FF20" s="16"/>
      <c r="FH20" s="16"/>
      <c r="FJ20" s="16"/>
      <c r="FL20" s="16"/>
      <c r="FN20" s="16"/>
      <c r="FP20" s="16"/>
      <c r="FR20" s="16"/>
      <c r="FT20" s="16"/>
      <c r="FV20" s="16"/>
      <c r="FX20" s="16"/>
      <c r="FZ20" s="16"/>
      <c r="GB20" s="16"/>
      <c r="GD20" s="16"/>
      <c r="GF20" s="16"/>
      <c r="GH20" s="16"/>
      <c r="GJ20" s="16"/>
      <c r="GL20" s="16"/>
      <c r="GN20" s="16"/>
      <c r="GP20" s="16"/>
      <c r="GR20" s="16"/>
      <c r="GT20" s="16"/>
      <c r="GV20" s="16"/>
      <c r="GX20" s="16"/>
      <c r="GZ20" s="16"/>
      <c r="HB20" s="16"/>
      <c r="HD20" s="16"/>
      <c r="HF20" s="16"/>
      <c r="HH20" s="16"/>
      <c r="HJ20" s="16"/>
      <c r="HL20" s="16"/>
      <c r="HN20" s="16"/>
      <c r="HP20" s="16"/>
      <c r="HR20" s="16"/>
      <c r="HT20" s="16"/>
    </row>
    <row r="21" spans="1:13" ht="12.75">
      <c r="A21" s="26" t="s">
        <v>8</v>
      </c>
      <c r="B21" t="s">
        <v>9</v>
      </c>
      <c r="C21" s="25">
        <v>5</v>
      </c>
      <c r="D21" s="30">
        <v>7</v>
      </c>
      <c r="E21" s="118">
        <f t="shared" si="1"/>
        <v>12</v>
      </c>
      <c r="F21" s="59">
        <v>12</v>
      </c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>
        <v>6075</v>
      </c>
      <c r="M21" t="s">
        <v>51</v>
      </c>
    </row>
    <row r="22" spans="1:13" ht="12.75">
      <c r="A22" s="26" t="s">
        <v>10</v>
      </c>
      <c r="B22" t="s">
        <v>154</v>
      </c>
      <c r="C22" s="141">
        <v>15</v>
      </c>
      <c r="D22" s="75">
        <v>11</v>
      </c>
      <c r="E22" s="118">
        <f t="shared" si="1"/>
        <v>26</v>
      </c>
      <c r="F22" s="138">
        <v>26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10620.3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47</v>
      </c>
      <c r="D23" s="75">
        <v>45</v>
      </c>
      <c r="E23" s="220">
        <f t="shared" si="1"/>
        <v>92</v>
      </c>
      <c r="F23" s="138">
        <v>92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70641.45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9</v>
      </c>
      <c r="D25" s="85">
        <v>2</v>
      </c>
      <c r="E25" s="118">
        <f>SUM(C25:D25)</f>
        <v>11</v>
      </c>
      <c r="F25" s="142">
        <v>15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>
        <v>21878.66</v>
      </c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/>
      <c r="D28" s="75"/>
      <c r="E28" s="138">
        <f>SUM(C28:D28)</f>
        <v>0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3</v>
      </c>
      <c r="D30" s="85">
        <v>4</v>
      </c>
      <c r="E30" s="118">
        <f>SUM(C30:D30)</f>
        <v>7</v>
      </c>
      <c r="F30" s="142">
        <v>35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4430.82</v>
      </c>
      <c r="M30" t="s">
        <v>51</v>
      </c>
    </row>
    <row r="31" spans="1:13" ht="12.75">
      <c r="A31" s="26" t="s">
        <v>14</v>
      </c>
      <c r="B31" t="s">
        <v>364</v>
      </c>
      <c r="C31" s="25">
        <v>10</v>
      </c>
      <c r="D31" s="30">
        <v>7</v>
      </c>
      <c r="E31" s="59">
        <f>SUM(C31:D31)</f>
        <v>17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20736.59</v>
      </c>
      <c r="M31" t="s">
        <v>51</v>
      </c>
    </row>
    <row r="32" spans="1:13" ht="12.75">
      <c r="A32" s="26" t="s">
        <v>14</v>
      </c>
      <c r="B32" t="s">
        <v>365</v>
      </c>
      <c r="C32" s="25">
        <v>1</v>
      </c>
      <c r="D32" s="30">
        <v>1</v>
      </c>
      <c r="E32" s="59">
        <f>SUM(C32:D32)</f>
        <v>2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>
        <v>2806.72</v>
      </c>
      <c r="M32" t="s">
        <v>51</v>
      </c>
    </row>
    <row r="33" spans="1:13" ht="12.75">
      <c r="A33" s="26" t="s">
        <v>14</v>
      </c>
      <c r="B33" t="s">
        <v>366</v>
      </c>
      <c r="C33" s="25"/>
      <c r="D33" s="30">
        <v>1</v>
      </c>
      <c r="E33" s="59">
        <f>SUM(C33:D33)</f>
        <v>1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>
        <v>2080.69</v>
      </c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3611.48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>
        <v>112.41</v>
      </c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13.2</v>
      </c>
      <c r="M36" t="s">
        <v>51</v>
      </c>
    </row>
    <row r="37" spans="1:13" ht="12.75">
      <c r="A37" s="76" t="s">
        <v>14</v>
      </c>
      <c r="B37" t="s">
        <v>370</v>
      </c>
      <c r="C37" s="25">
        <v>3</v>
      </c>
      <c r="D37" s="30">
        <v>5</v>
      </c>
      <c r="E37" s="59">
        <f>SUM(C37:D37)</f>
        <v>8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>
        <v>2103.58</v>
      </c>
      <c r="M37" t="s">
        <v>51</v>
      </c>
    </row>
    <row r="38" spans="1:13" ht="12.75">
      <c r="A38" s="76" t="s">
        <v>14</v>
      </c>
      <c r="B38" t="s">
        <v>371</v>
      </c>
      <c r="C38" s="25"/>
      <c r="D38" s="30"/>
      <c r="E38" s="59">
        <f>SUM(C38:D38)</f>
        <v>0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/>
      <c r="M38" t="s">
        <v>51</v>
      </c>
    </row>
    <row r="39" spans="1:13" ht="12.75">
      <c r="A39" s="76" t="s">
        <v>14</v>
      </c>
      <c r="B39" t="s">
        <v>372</v>
      </c>
      <c r="C39" s="25"/>
      <c r="D39" s="30"/>
      <c r="E39" s="59">
        <f>SUM(C39:D39)</f>
        <v>0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/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9</v>
      </c>
      <c r="D45" s="85">
        <v>16</v>
      </c>
      <c r="E45" s="118">
        <f aca="true" t="shared" si="2" ref="E45:E56">SUM(C45:D45)</f>
        <v>25</v>
      </c>
      <c r="F45" s="118">
        <v>25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434</v>
      </c>
      <c r="L45" s="74">
        <v>45539.27</v>
      </c>
      <c r="M45" t="s">
        <v>51</v>
      </c>
    </row>
    <row r="46" spans="1:13" ht="12.75">
      <c r="A46" s="26" t="s">
        <v>15</v>
      </c>
      <c r="B46" t="s">
        <v>162</v>
      </c>
      <c r="C46" s="25">
        <v>2</v>
      </c>
      <c r="D46" s="30">
        <v>2</v>
      </c>
      <c r="E46" s="59">
        <f t="shared" si="2"/>
        <v>4</v>
      </c>
      <c r="F46" s="59">
        <v>4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3998.19</v>
      </c>
      <c r="M46" t="s">
        <v>51</v>
      </c>
    </row>
    <row r="47" spans="1:13" ht="12.75">
      <c r="A47" s="26" t="s">
        <v>15</v>
      </c>
      <c r="B47" t="s">
        <v>163</v>
      </c>
      <c r="C47" s="25">
        <v>4</v>
      </c>
      <c r="D47" s="30">
        <v>1</v>
      </c>
      <c r="E47" s="59">
        <f t="shared" si="2"/>
        <v>5</v>
      </c>
      <c r="F47" s="59">
        <v>5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18074.18</v>
      </c>
      <c r="M47" t="s">
        <v>51</v>
      </c>
    </row>
    <row r="48" spans="1:13" ht="12.75">
      <c r="A48" s="26" t="s">
        <v>15</v>
      </c>
      <c r="B48" t="s">
        <v>164</v>
      </c>
      <c r="C48" s="25">
        <v>4</v>
      </c>
      <c r="D48" s="30">
        <v>6</v>
      </c>
      <c r="E48" s="59">
        <f t="shared" si="2"/>
        <v>10</v>
      </c>
      <c r="F48" s="59">
        <v>11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82" t="s">
        <v>127</v>
      </c>
      <c r="L48" s="50">
        <v>18001.37</v>
      </c>
      <c r="M48" t="s">
        <v>51</v>
      </c>
    </row>
    <row r="49" spans="1:13" ht="12.75">
      <c r="A49" s="26" t="s">
        <v>15</v>
      </c>
      <c r="B49" t="s">
        <v>306</v>
      </c>
      <c r="C49" s="25">
        <v>9</v>
      </c>
      <c r="D49" s="30">
        <v>5</v>
      </c>
      <c r="E49" s="59">
        <f t="shared" si="2"/>
        <v>14</v>
      </c>
      <c r="F49" s="59">
        <v>14</v>
      </c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>
        <v>53952.51</v>
      </c>
      <c r="M49" t="s">
        <v>51</v>
      </c>
    </row>
    <row r="50" spans="1:13" ht="12.75">
      <c r="A50" s="26" t="s">
        <v>15</v>
      </c>
      <c r="B50" t="s">
        <v>307</v>
      </c>
      <c r="C50" s="25">
        <v>4</v>
      </c>
      <c r="D50" s="30">
        <v>1</v>
      </c>
      <c r="E50" s="59">
        <f t="shared" si="2"/>
        <v>5</v>
      </c>
      <c r="F50" s="59">
        <v>5</v>
      </c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>
        <v>9619.1</v>
      </c>
      <c r="M50" t="s">
        <v>51</v>
      </c>
    </row>
    <row r="51" spans="1:13" ht="12.75">
      <c r="A51" s="26" t="s">
        <v>15</v>
      </c>
      <c r="B51" t="s">
        <v>308</v>
      </c>
      <c r="C51" s="25">
        <v>1</v>
      </c>
      <c r="D51" s="30"/>
      <c r="E51" s="59">
        <f t="shared" si="2"/>
        <v>1</v>
      </c>
      <c r="F51" s="24">
        <v>1</v>
      </c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>
        <v>3607.55</v>
      </c>
      <c r="M51" t="s">
        <v>51</v>
      </c>
    </row>
    <row r="52" spans="1:13" ht="13.5" thickBot="1">
      <c r="A52" s="76" t="s">
        <v>15</v>
      </c>
      <c r="B52" t="s">
        <v>309</v>
      </c>
      <c r="C52" s="141"/>
      <c r="D52" s="75"/>
      <c r="E52" s="138">
        <f t="shared" si="2"/>
        <v>0</v>
      </c>
      <c r="F52" s="138"/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16" t="s">
        <v>324</v>
      </c>
      <c r="L52" s="71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>
        <v>1</v>
      </c>
      <c r="D54" s="85">
        <v>2</v>
      </c>
      <c r="E54" s="118">
        <f t="shared" si="2"/>
        <v>3</v>
      </c>
      <c r="F54" s="118">
        <v>3</v>
      </c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>
        <v>3198.72</v>
      </c>
      <c r="M54" t="s">
        <v>51</v>
      </c>
    </row>
    <row r="55" spans="1:13" ht="15">
      <c r="A55" s="26" t="s">
        <v>16</v>
      </c>
      <c r="B55" s="219" t="s">
        <v>377</v>
      </c>
      <c r="C55" s="58">
        <v>1</v>
      </c>
      <c r="D55" s="30"/>
      <c r="E55" s="59">
        <f t="shared" si="2"/>
        <v>1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>
        <v>2511.24</v>
      </c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/>
      <c r="E56" s="138">
        <f t="shared" si="2"/>
        <v>0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3</v>
      </c>
      <c r="D58" s="85">
        <v>5</v>
      </c>
      <c r="E58" s="118">
        <f aca="true" t="shared" si="4" ref="E58:E68">SUM(C58:D58)</f>
        <v>8</v>
      </c>
      <c r="F58" s="142">
        <v>30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1355.8</v>
      </c>
      <c r="M58" t="s">
        <v>51</v>
      </c>
    </row>
    <row r="59" spans="1:13" ht="12.75">
      <c r="A59" s="26" t="s">
        <v>17</v>
      </c>
      <c r="B59" t="s">
        <v>215</v>
      </c>
      <c r="C59" s="25">
        <v>7</v>
      </c>
      <c r="D59" s="30">
        <v>7</v>
      </c>
      <c r="E59" s="59">
        <f t="shared" si="4"/>
        <v>14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1381.91</v>
      </c>
      <c r="M59" t="s">
        <v>51</v>
      </c>
    </row>
    <row r="60" spans="1:13" ht="12.75">
      <c r="A60" s="26" t="s">
        <v>17</v>
      </c>
      <c r="B60" t="s">
        <v>216</v>
      </c>
      <c r="C60" s="25">
        <v>6</v>
      </c>
      <c r="D60" s="30">
        <v>2</v>
      </c>
      <c r="E60" s="59">
        <f t="shared" si="4"/>
        <v>8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>
        <v>600</v>
      </c>
      <c r="M60" t="s">
        <v>51</v>
      </c>
    </row>
    <row r="61" spans="1:13" ht="12.75">
      <c r="A61" s="26" t="s">
        <v>17</v>
      </c>
      <c r="B61" t="s">
        <v>217</v>
      </c>
      <c r="C61" s="25"/>
      <c r="D61" s="30"/>
      <c r="E61" s="59">
        <f t="shared" si="4"/>
        <v>0</v>
      </c>
      <c r="F61" s="138"/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/>
      <c r="M61" t="s">
        <v>51</v>
      </c>
    </row>
    <row r="62" spans="1:13" ht="12.75">
      <c r="A62" s="26" t="s">
        <v>17</v>
      </c>
      <c r="B62" t="s">
        <v>379</v>
      </c>
      <c r="C62" s="25">
        <v>1</v>
      </c>
      <c r="D62" s="30">
        <v>1</v>
      </c>
      <c r="E62" s="169">
        <f t="shared" si="4"/>
        <v>2</v>
      </c>
      <c r="F62" s="24">
        <v>2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>
        <v>5037.87</v>
      </c>
      <c r="M62" t="s">
        <v>51</v>
      </c>
    </row>
    <row r="63" spans="1:13" ht="12.75">
      <c r="A63" s="26" t="s">
        <v>17</v>
      </c>
      <c r="B63" t="s">
        <v>380</v>
      </c>
      <c r="C63" s="141">
        <v>2</v>
      </c>
      <c r="D63" s="75"/>
      <c r="E63" s="169">
        <f t="shared" si="4"/>
        <v>2</v>
      </c>
      <c r="F63" s="24">
        <v>2</v>
      </c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/>
      <c r="M63" t="s">
        <v>51</v>
      </c>
    </row>
    <row r="64" spans="1:13" ht="12.75">
      <c r="A64" s="76" t="s">
        <v>17</v>
      </c>
      <c r="B64" t="s">
        <v>381</v>
      </c>
      <c r="C64" s="141"/>
      <c r="D64" s="75"/>
      <c r="E64" s="138">
        <f t="shared" si="4"/>
        <v>0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/>
      <c r="M64" t="s">
        <v>51</v>
      </c>
    </row>
    <row r="65" spans="1:13" ht="12.75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/>
      <c r="M65" t="s">
        <v>51</v>
      </c>
    </row>
    <row r="66" spans="1:13" s="27" customFormat="1" ht="12.75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</row>
    <row r="67" spans="1:13" ht="12.75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</row>
    <row r="68" spans="1:13" ht="12.75">
      <c r="A68" s="76" t="s">
        <v>17</v>
      </c>
      <c r="B68" t="s">
        <v>384</v>
      </c>
      <c r="C68" s="141"/>
      <c r="D68" s="75"/>
      <c r="E68" s="138">
        <f t="shared" si="4"/>
        <v>0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</row>
    <row r="69" spans="1:13" ht="12.75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</row>
    <row r="70" spans="1:13" ht="12.75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</row>
    <row r="71" spans="1:13" ht="13.5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</row>
    <row r="72" spans="1:13" ht="5.25" customHeight="1" thickBot="1">
      <c r="A72" s="232"/>
      <c r="B72" s="233"/>
      <c r="C72" s="228" t="s">
        <v>91</v>
      </c>
      <c r="D72" s="23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.75">
      <c r="A73" s="84" t="s">
        <v>43</v>
      </c>
      <c r="B73" t="s">
        <v>122</v>
      </c>
      <c r="C73" s="117"/>
      <c r="D73" s="85"/>
      <c r="E73" s="118">
        <f>SUM(C73:D73)</f>
        <v>0</v>
      </c>
      <c r="F73" s="142"/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/>
      <c r="M73" t="s">
        <v>51</v>
      </c>
    </row>
    <row r="74" spans="1:13" ht="12.75">
      <c r="A74" s="26" t="s">
        <v>109</v>
      </c>
      <c r="B74" t="s">
        <v>387</v>
      </c>
      <c r="C74" s="25"/>
      <c r="D74" s="30"/>
      <c r="E74" s="59">
        <f>SUM(C74:D74)</f>
        <v>0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/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/>
      <c r="M79" t="s">
        <v>51</v>
      </c>
    </row>
    <row r="80" spans="1:13" ht="12.75">
      <c r="A80" s="16"/>
      <c r="C80" s="34">
        <f>SUM(C4:C79)</f>
        <v>169</v>
      </c>
      <c r="D80" s="34">
        <f>SUM(D4:D79)</f>
        <v>163</v>
      </c>
      <c r="E80" s="34">
        <f>SUM(E4:E79)</f>
        <v>332</v>
      </c>
      <c r="F80" s="34">
        <f>SUM(F4:F79)</f>
        <v>332</v>
      </c>
      <c r="G80" s="34">
        <f>SUM(G4+G5+G6+G7+G8+G9+G11+G14+G18+G20+G21+G22+G23+G25+G30+G45+G46+G47+G48+G49+G50+G51+G52+G54+G58+G61+G62+G63+G73+G79)</f>
        <v>0</v>
      </c>
      <c r="H80"/>
      <c r="K80" s="22" t="s">
        <v>93</v>
      </c>
      <c r="L80" s="15">
        <f>SUM(L4:L79)</f>
        <v>386353.50999999995</v>
      </c>
      <c r="M80" t="s">
        <v>51</v>
      </c>
    </row>
    <row r="81" spans="1:11" ht="12.75">
      <c r="A81" s="38">
        <v>41289</v>
      </c>
      <c r="B81" s="35" t="s">
        <v>420</v>
      </c>
      <c r="D81" s="1"/>
      <c r="E81" s="1"/>
      <c r="H81"/>
      <c r="K81" s="1"/>
    </row>
    <row r="82" spans="1:12" ht="13.5" thickBot="1">
      <c r="A82" s="307">
        <v>41291</v>
      </c>
      <c r="B82" s="36" t="s">
        <v>435</v>
      </c>
      <c r="D82" s="1"/>
      <c r="F82" s="4"/>
      <c r="H82"/>
      <c r="I82" s="4"/>
      <c r="J82" s="4"/>
      <c r="K82" s="1"/>
      <c r="L82" s="4" t="s">
        <v>50</v>
      </c>
    </row>
    <row r="83" spans="1:13" ht="12.75">
      <c r="A83" s="306">
        <v>41212</v>
      </c>
      <c r="B83" s="37" t="s">
        <v>92</v>
      </c>
      <c r="D83" s="119"/>
      <c r="E83" s="221" t="s">
        <v>32</v>
      </c>
      <c r="F83" s="149">
        <f>SUM(F14+F18+F20+F21+F22+F23+F54+F58)</f>
        <v>193</v>
      </c>
      <c r="H83"/>
      <c r="I83" s="14"/>
      <c r="J83" s="14"/>
      <c r="K83" s="223" t="s">
        <v>32</v>
      </c>
      <c r="L83" s="155">
        <f>SUM(L14+L18+L19+L20+L21+L22+L23+L54+L58+L59+L60)</f>
        <v>109333.43000000001</v>
      </c>
      <c r="M83" s="112" t="s">
        <v>51</v>
      </c>
    </row>
    <row r="84" spans="2:13" ht="12.75">
      <c r="B84" s="5" t="s">
        <v>350</v>
      </c>
      <c r="D84" s="122"/>
      <c r="E84" s="222" t="s">
        <v>33</v>
      </c>
      <c r="F84" s="150">
        <f>SUM(F25+F61)</f>
        <v>15</v>
      </c>
      <c r="H84"/>
      <c r="I84" s="14"/>
      <c r="J84" s="14"/>
      <c r="K84" s="224" t="s">
        <v>33</v>
      </c>
      <c r="L84" s="156">
        <f>SUM(L15+L25+L26+L27+L28+L61)</f>
        <v>33945.86</v>
      </c>
      <c r="M84" s="157" t="s">
        <v>51</v>
      </c>
    </row>
    <row r="85" spans="2:13" ht="13.5" thickBot="1">
      <c r="B85" s="13"/>
      <c r="D85" s="122"/>
      <c r="E85" s="222" t="s">
        <v>34</v>
      </c>
      <c r="F85" s="151">
        <f>SUM(F30+F45+F46+F47+F48+F49+F50+F51+F52+F62+F63+F73+F79)</f>
        <v>104</v>
      </c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196236.77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312</v>
      </c>
      <c r="H86"/>
      <c r="I86" s="15"/>
      <c r="J86" s="15"/>
      <c r="K86" s="158" t="s">
        <v>37</v>
      </c>
      <c r="L86" s="159">
        <f>SUM(L83:L85)</f>
        <v>339516.06</v>
      </c>
      <c r="M86" s="160" t="s">
        <v>51</v>
      </c>
    </row>
    <row r="87" spans="1:11" ht="12.75">
      <c r="A87" s="303" t="s">
        <v>246</v>
      </c>
      <c r="B87" s="304" t="s">
        <v>249</v>
      </c>
      <c r="C87" s="305">
        <f>SUM(F25+F30+F45+F46+F47+F48+F49+F50+F51+F52+F79)</f>
        <v>115</v>
      </c>
      <c r="D87" s="16"/>
      <c r="E87" s="1"/>
      <c r="F87" s="2"/>
      <c r="G87" s="2"/>
      <c r="H87"/>
      <c r="K87" s="1"/>
    </row>
    <row r="88" spans="1:11" ht="12.75">
      <c r="A88" s="303" t="s">
        <v>247</v>
      </c>
      <c r="B88" s="304" t="s">
        <v>248</v>
      </c>
      <c r="C88" s="305">
        <f>SUM(F14+F18+F20+F21+F22+F23+F54)</f>
        <v>163</v>
      </c>
      <c r="D88" s="16"/>
      <c r="E88" s="1"/>
      <c r="F88" s="2"/>
      <c r="G88" s="2"/>
      <c r="H88"/>
      <c r="K88" s="1"/>
    </row>
    <row r="89" spans="1:11" ht="12.75">
      <c r="A89" s="303" t="s">
        <v>250</v>
      </c>
      <c r="B89" s="304" t="s">
        <v>251</v>
      </c>
      <c r="C89" s="305">
        <f>SUM(F58+F61+F62+F63)</f>
        <v>34</v>
      </c>
      <c r="D89" s="16"/>
      <c r="E89" s="1"/>
      <c r="F89" s="3"/>
      <c r="G89" s="3"/>
      <c r="H89"/>
      <c r="K89" s="1"/>
    </row>
    <row r="90" spans="1:11" ht="12.75">
      <c r="A90" s="305" t="s">
        <v>422</v>
      </c>
      <c r="B90" s="304" t="s">
        <v>423</v>
      </c>
      <c r="C90" s="305">
        <f>SUM(F4+F5+F6+F7)</f>
        <v>3</v>
      </c>
      <c r="D90" s="1"/>
      <c r="E90" s="1"/>
      <c r="H90"/>
      <c r="K90" s="1"/>
    </row>
    <row r="91" spans="4:11" ht="12.75">
      <c r="D91" s="1"/>
      <c r="E91" s="1"/>
      <c r="H91"/>
      <c r="K91" s="1"/>
    </row>
    <row r="92" spans="4:11" ht="12.75">
      <c r="D92" s="1"/>
      <c r="E92" s="1"/>
      <c r="H92"/>
      <c r="K92" s="1"/>
    </row>
    <row r="93" spans="4:11" ht="12.75">
      <c r="D93" s="1"/>
      <c r="E93" s="1"/>
      <c r="H93"/>
      <c r="K93" s="1"/>
    </row>
    <row r="94" spans="4:11" ht="12.75">
      <c r="D94" s="1"/>
      <c r="E94" s="1"/>
      <c r="H94"/>
      <c r="K94" s="1"/>
    </row>
    <row r="95" spans="4:11" ht="12.75">
      <c r="D95" s="1"/>
      <c r="E95" s="1"/>
      <c r="H95"/>
      <c r="K95" s="1"/>
    </row>
    <row r="96" spans="4:11" ht="12.75">
      <c r="D96" s="1"/>
      <c r="E96" s="1"/>
      <c r="H96"/>
      <c r="K96" s="1"/>
    </row>
    <row r="97" spans="4:11" ht="12.75">
      <c r="D97" s="1"/>
      <c r="E97" s="1"/>
      <c r="H97"/>
      <c r="K97" s="1"/>
    </row>
    <row r="98" spans="4:11" ht="12.75">
      <c r="D98" s="1"/>
      <c r="E98" s="1"/>
      <c r="H98"/>
      <c r="K98" s="1"/>
    </row>
    <row r="99" spans="4:11" ht="12.75">
      <c r="D99" s="1"/>
      <c r="E99" s="1"/>
      <c r="H99"/>
      <c r="K99" s="1"/>
    </row>
    <row r="100" spans="4:11" ht="12.75">
      <c r="D100" s="1"/>
      <c r="E100" s="1"/>
      <c r="H100"/>
      <c r="K100" s="1"/>
    </row>
    <row r="101" spans="4:11" ht="12.75">
      <c r="D101" s="1"/>
      <c r="E101" s="1"/>
      <c r="H101"/>
      <c r="K101" s="1"/>
    </row>
    <row r="102" spans="4:11" ht="12.75">
      <c r="D102" s="1"/>
      <c r="E102" s="1"/>
      <c r="H102"/>
      <c r="K102" s="1"/>
    </row>
    <row r="103" spans="4:11" ht="12.75">
      <c r="D103" s="1"/>
      <c r="E103" s="1"/>
      <c r="H103"/>
      <c r="K103" s="1"/>
    </row>
    <row r="104" spans="4:11" ht="12.75">
      <c r="D104" s="1"/>
      <c r="E104" s="1"/>
      <c r="H104"/>
      <c r="K104" s="1"/>
    </row>
    <row r="105" spans="4:11" ht="12.75">
      <c r="D105" s="1"/>
      <c r="E105" s="1"/>
      <c r="H105"/>
      <c r="K105" s="1"/>
    </row>
    <row r="106" spans="4:11" ht="12.75">
      <c r="D106" s="1"/>
      <c r="E106" s="1"/>
      <c r="H106"/>
      <c r="K106" s="1"/>
    </row>
    <row r="107" spans="4:11" ht="12.75">
      <c r="D107" s="1"/>
      <c r="E107" s="1"/>
      <c r="H107"/>
      <c r="K107" s="1"/>
    </row>
    <row r="108" spans="4:11" ht="12.75">
      <c r="D108" s="1"/>
      <c r="E108" s="1"/>
      <c r="H108"/>
      <c r="K108" s="1"/>
    </row>
    <row r="109" spans="4:11" ht="12.75">
      <c r="D109" s="1"/>
      <c r="E109" s="1"/>
      <c r="H109"/>
      <c r="K109" s="1"/>
    </row>
  </sheetData>
  <hyperlinks>
    <hyperlink ref="D72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3"/>
  <headerFooter alignWithMargins="0">
    <oddHeader>&amp;C&amp;"Arial,Fett"&amp;12&amp;EÜbersicht der Fallzahlen und des Ausgabe-IST's - RSD A   - Oktober 2012</oddHeader>
    <oddFooter>&amp;R&amp;8&amp;U&amp;F&amp;A</oddFooter>
  </headerFooter>
  <ignoredErrors>
    <ignoredError sqref="G48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5"/>
  <sheetViews>
    <sheetView workbookViewId="0" topLeftCell="A1">
      <selection activeCell="A1" sqref="A1"/>
    </sheetView>
  </sheetViews>
  <sheetFormatPr defaultColWidth="11.421875" defaultRowHeight="12.75"/>
  <cols>
    <col min="1" max="1" width="14.140625" style="313" bestFit="1" customWidth="1"/>
    <col min="2" max="2" width="72.140625" style="312" bestFit="1" customWidth="1"/>
    <col min="3" max="3" width="48.57421875" style="312" bestFit="1" customWidth="1"/>
  </cols>
  <sheetData>
    <row r="1" spans="1:3" ht="15">
      <c r="A1" s="308" t="s">
        <v>65</v>
      </c>
      <c r="B1" s="308" t="s">
        <v>0</v>
      </c>
      <c r="C1" s="308" t="s">
        <v>64</v>
      </c>
    </row>
    <row r="2" ht="15">
      <c r="A2" s="308" t="s">
        <v>66</v>
      </c>
    </row>
    <row r="3" ht="4.5" customHeight="1"/>
    <row r="4" spans="1:3" ht="12" customHeight="1">
      <c r="A4" s="310" t="s">
        <v>503</v>
      </c>
      <c r="B4" s="310" t="s">
        <v>504</v>
      </c>
      <c r="C4" s="311" t="s">
        <v>505</v>
      </c>
    </row>
    <row r="5" spans="1:3" ht="14.25">
      <c r="A5" s="310" t="s">
        <v>503</v>
      </c>
      <c r="B5" s="310" t="s">
        <v>504</v>
      </c>
      <c r="C5" s="311" t="s">
        <v>506</v>
      </c>
    </row>
    <row r="6" spans="1:3" ht="13.5" customHeight="1">
      <c r="A6" s="310" t="s">
        <v>503</v>
      </c>
      <c r="B6" s="310" t="s">
        <v>507</v>
      </c>
      <c r="C6" s="311" t="s">
        <v>439</v>
      </c>
    </row>
    <row r="7" spans="1:3" ht="14.25">
      <c r="A7" s="310" t="s">
        <v>503</v>
      </c>
      <c r="B7" s="310" t="s">
        <v>507</v>
      </c>
      <c r="C7" s="311" t="s">
        <v>439</v>
      </c>
    </row>
    <row r="8" spans="1:3" ht="14.25">
      <c r="A8" s="310" t="s">
        <v>503</v>
      </c>
      <c r="B8" s="310" t="s">
        <v>507</v>
      </c>
      <c r="C8" s="311" t="s">
        <v>439</v>
      </c>
    </row>
    <row r="9" spans="1:3" ht="14.25">
      <c r="A9" s="310" t="s">
        <v>503</v>
      </c>
      <c r="B9" s="310" t="s">
        <v>507</v>
      </c>
      <c r="C9" s="311" t="s">
        <v>508</v>
      </c>
    </row>
    <row r="10" spans="1:3" ht="14.25">
      <c r="A10" s="310" t="s">
        <v>436</v>
      </c>
      <c r="B10" s="310" t="s">
        <v>391</v>
      </c>
      <c r="C10" s="311" t="s">
        <v>461</v>
      </c>
    </row>
    <row r="11" spans="1:3" ht="14.25">
      <c r="A11" s="310" t="s">
        <v>436</v>
      </c>
      <c r="B11" s="310" t="s">
        <v>391</v>
      </c>
      <c r="C11" s="311" t="s">
        <v>461</v>
      </c>
    </row>
    <row r="12" spans="1:3" ht="14.25">
      <c r="A12" s="310" t="s">
        <v>436</v>
      </c>
      <c r="B12" s="310" t="s">
        <v>391</v>
      </c>
      <c r="C12" s="311" t="s">
        <v>461</v>
      </c>
    </row>
    <row r="13" spans="1:3" ht="14.25">
      <c r="A13" s="310" t="s">
        <v>436</v>
      </c>
      <c r="B13" s="310" t="s">
        <v>391</v>
      </c>
      <c r="C13" s="311" t="s">
        <v>461</v>
      </c>
    </row>
    <row r="14" spans="1:3" ht="14.25">
      <c r="A14" s="310" t="s">
        <v>436</v>
      </c>
      <c r="B14" s="310" t="s">
        <v>391</v>
      </c>
      <c r="C14" s="311" t="s">
        <v>509</v>
      </c>
    </row>
    <row r="15" spans="1:3" ht="14.25">
      <c r="A15" s="310" t="s">
        <v>6</v>
      </c>
      <c r="B15" s="310" t="s">
        <v>438</v>
      </c>
      <c r="C15" s="311" t="s">
        <v>510</v>
      </c>
    </row>
    <row r="16" spans="1:3" ht="14.25">
      <c r="A16" s="310" t="s">
        <v>6</v>
      </c>
      <c r="B16" s="310" t="s">
        <v>438</v>
      </c>
      <c r="C16" s="311" t="s">
        <v>510</v>
      </c>
    </row>
    <row r="17" spans="1:3" ht="14.25">
      <c r="A17" s="310" t="s">
        <v>6</v>
      </c>
      <c r="B17" s="310" t="s">
        <v>438</v>
      </c>
      <c r="C17" s="311" t="s">
        <v>510</v>
      </c>
    </row>
    <row r="18" spans="1:3" ht="14.25">
      <c r="A18" s="310" t="s">
        <v>6</v>
      </c>
      <c r="B18" s="310" t="s">
        <v>438</v>
      </c>
      <c r="C18" s="311" t="s">
        <v>439</v>
      </c>
    </row>
    <row r="19" spans="1:3" ht="14.25">
      <c r="A19" s="310" t="s">
        <v>6</v>
      </c>
      <c r="B19" s="310" t="s">
        <v>438</v>
      </c>
      <c r="C19" s="311" t="s">
        <v>439</v>
      </c>
    </row>
    <row r="20" spans="1:3" ht="14.25">
      <c r="A20" s="310" t="s">
        <v>6</v>
      </c>
      <c r="B20" s="310" t="s">
        <v>511</v>
      </c>
      <c r="C20" s="311" t="s">
        <v>439</v>
      </c>
    </row>
    <row r="21" spans="1:3" ht="14.25">
      <c r="A21" s="310" t="s">
        <v>6</v>
      </c>
      <c r="B21" s="310" t="s">
        <v>511</v>
      </c>
      <c r="C21" s="311" t="s">
        <v>439</v>
      </c>
    </row>
    <row r="22" spans="1:3" ht="14.25">
      <c r="A22" s="310" t="s">
        <v>6</v>
      </c>
      <c r="B22" s="310" t="s">
        <v>511</v>
      </c>
      <c r="C22" s="311" t="s">
        <v>439</v>
      </c>
    </row>
    <row r="23" spans="1:3" ht="14.25">
      <c r="A23" s="310" t="s">
        <v>6</v>
      </c>
      <c r="B23" s="310" t="s">
        <v>511</v>
      </c>
      <c r="C23" s="311" t="s">
        <v>512</v>
      </c>
    </row>
    <row r="24" spans="1:3" ht="14.25">
      <c r="A24" s="310" t="s">
        <v>38</v>
      </c>
      <c r="B24" s="310" t="s">
        <v>440</v>
      </c>
      <c r="C24" s="311" t="s">
        <v>513</v>
      </c>
    </row>
    <row r="25" spans="1:3" ht="14.25">
      <c r="A25" s="310" t="s">
        <v>38</v>
      </c>
      <c r="B25" s="310" t="s">
        <v>440</v>
      </c>
      <c r="C25" s="311" t="s">
        <v>514</v>
      </c>
    </row>
    <row r="26" spans="1:3" ht="14.25">
      <c r="A26" s="310" t="s">
        <v>442</v>
      </c>
      <c r="B26" s="310" t="s">
        <v>402</v>
      </c>
      <c r="C26" s="311" t="s">
        <v>443</v>
      </c>
    </row>
    <row r="27" spans="1:3" ht="14.25">
      <c r="A27" s="310" t="s">
        <v>442</v>
      </c>
      <c r="B27" s="310" t="s">
        <v>402</v>
      </c>
      <c r="C27" s="311" t="s">
        <v>443</v>
      </c>
    </row>
    <row r="28" spans="1:3" ht="14.25">
      <c r="A28" s="310" t="s">
        <v>444</v>
      </c>
      <c r="B28" s="310" t="s">
        <v>445</v>
      </c>
      <c r="C28" s="311" t="s">
        <v>515</v>
      </c>
    </row>
    <row r="29" spans="1:3" ht="14.25">
      <c r="A29" s="310" t="s">
        <v>444</v>
      </c>
      <c r="B29" s="310" t="s">
        <v>445</v>
      </c>
      <c r="C29" s="311" t="s">
        <v>516</v>
      </c>
    </row>
    <row r="30" spans="1:3" ht="14.25">
      <c r="A30" s="310" t="s">
        <v>444</v>
      </c>
      <c r="B30" s="310" t="s">
        <v>445</v>
      </c>
      <c r="C30" s="311" t="s">
        <v>516</v>
      </c>
    </row>
    <row r="31" spans="1:3" ht="14.25">
      <c r="A31" s="310" t="s">
        <v>444</v>
      </c>
      <c r="B31" s="310" t="s">
        <v>445</v>
      </c>
      <c r="C31" s="311" t="s">
        <v>446</v>
      </c>
    </row>
    <row r="32" spans="1:3" ht="14.25">
      <c r="A32" s="310" t="s">
        <v>444</v>
      </c>
      <c r="B32" s="310" t="s">
        <v>445</v>
      </c>
      <c r="C32" s="311" t="s">
        <v>446</v>
      </c>
    </row>
    <row r="33" spans="1:3" ht="14.25">
      <c r="A33" s="310" t="s">
        <v>444</v>
      </c>
      <c r="B33" s="310" t="s">
        <v>445</v>
      </c>
      <c r="C33" s="311" t="s">
        <v>446</v>
      </c>
    </row>
    <row r="34" spans="1:3" ht="14.25">
      <c r="A34" s="310" t="s">
        <v>444</v>
      </c>
      <c r="B34" s="310" t="s">
        <v>445</v>
      </c>
      <c r="C34" s="311" t="s">
        <v>446</v>
      </c>
    </row>
    <row r="35" spans="1:3" ht="14.25">
      <c r="A35" s="310" t="s">
        <v>444</v>
      </c>
      <c r="B35" s="310" t="s">
        <v>517</v>
      </c>
      <c r="C35" s="311" t="s">
        <v>518</v>
      </c>
    </row>
    <row r="36" spans="1:3" ht="14.25">
      <c r="A36" s="310" t="s">
        <v>444</v>
      </c>
      <c r="B36" s="310" t="s">
        <v>519</v>
      </c>
      <c r="C36" s="311" t="s">
        <v>520</v>
      </c>
    </row>
    <row r="37" spans="1:3" ht="14.25">
      <c r="A37" s="310" t="s">
        <v>444</v>
      </c>
      <c r="B37" s="310" t="s">
        <v>519</v>
      </c>
      <c r="C37" s="311" t="s">
        <v>520</v>
      </c>
    </row>
    <row r="38" spans="1:3" ht="14.25">
      <c r="A38" s="310" t="s">
        <v>447</v>
      </c>
      <c r="B38" s="310" t="s">
        <v>7</v>
      </c>
      <c r="C38" s="311" t="s">
        <v>521</v>
      </c>
    </row>
    <row r="39" spans="1:3" ht="14.25">
      <c r="A39" s="310" t="s">
        <v>447</v>
      </c>
      <c r="B39" s="310" t="s">
        <v>7</v>
      </c>
      <c r="C39" s="311" t="s">
        <v>522</v>
      </c>
    </row>
    <row r="40" spans="1:3" ht="14.25">
      <c r="A40" s="310" t="s">
        <v>447</v>
      </c>
      <c r="B40" s="310" t="s">
        <v>7</v>
      </c>
      <c r="C40" s="311" t="s">
        <v>523</v>
      </c>
    </row>
    <row r="41" spans="1:3" ht="14.25">
      <c r="A41" s="310" t="s">
        <v>447</v>
      </c>
      <c r="B41" s="310" t="s">
        <v>7</v>
      </c>
      <c r="C41" s="311" t="s">
        <v>448</v>
      </c>
    </row>
    <row r="42" spans="1:3" ht="14.25">
      <c r="A42" s="310" t="s">
        <v>447</v>
      </c>
      <c r="B42" s="310" t="s">
        <v>7</v>
      </c>
      <c r="C42" s="311" t="s">
        <v>448</v>
      </c>
    </row>
    <row r="43" spans="1:3" ht="14.25">
      <c r="A43" s="310" t="s">
        <v>447</v>
      </c>
      <c r="B43" s="310" t="s">
        <v>7</v>
      </c>
      <c r="C43" s="311" t="s">
        <v>490</v>
      </c>
    </row>
    <row r="44" spans="1:3" ht="14.25">
      <c r="A44" s="310" t="s">
        <v>447</v>
      </c>
      <c r="B44" s="310" t="s">
        <v>7</v>
      </c>
      <c r="C44" s="311" t="s">
        <v>524</v>
      </c>
    </row>
    <row r="45" spans="1:3" ht="14.25">
      <c r="A45" s="310" t="s">
        <v>447</v>
      </c>
      <c r="B45" s="310" t="s">
        <v>7</v>
      </c>
      <c r="C45" s="311" t="s">
        <v>446</v>
      </c>
    </row>
    <row r="46" spans="1:3" ht="14.25">
      <c r="A46" s="310" t="s">
        <v>447</v>
      </c>
      <c r="B46" s="310" t="s">
        <v>7</v>
      </c>
      <c r="C46" s="311" t="s">
        <v>525</v>
      </c>
    </row>
    <row r="47" spans="1:3" ht="14.25">
      <c r="A47" s="310" t="s">
        <v>447</v>
      </c>
      <c r="B47" s="310" t="s">
        <v>7</v>
      </c>
      <c r="C47" s="311" t="s">
        <v>526</v>
      </c>
    </row>
    <row r="48" spans="1:3" ht="14.25">
      <c r="A48" s="310" t="s">
        <v>8</v>
      </c>
      <c r="B48" s="310" t="s">
        <v>9</v>
      </c>
      <c r="C48" s="311" t="s">
        <v>453</v>
      </c>
    </row>
    <row r="49" spans="1:3" ht="14.25">
      <c r="A49" s="310" t="s">
        <v>8</v>
      </c>
      <c r="B49" s="310" t="s">
        <v>9</v>
      </c>
      <c r="C49" s="311" t="s">
        <v>453</v>
      </c>
    </row>
    <row r="50" spans="1:3" ht="14.25">
      <c r="A50" s="310" t="s">
        <v>8</v>
      </c>
      <c r="B50" s="310" t="s">
        <v>9</v>
      </c>
      <c r="C50" s="311" t="s">
        <v>527</v>
      </c>
    </row>
    <row r="51" spans="1:3" ht="14.25">
      <c r="A51" s="310" t="s">
        <v>8</v>
      </c>
      <c r="B51" s="310" t="s">
        <v>9</v>
      </c>
      <c r="C51" s="311" t="s">
        <v>528</v>
      </c>
    </row>
    <row r="52" spans="1:3" ht="14.25">
      <c r="A52" s="310" t="s">
        <v>8</v>
      </c>
      <c r="B52" s="310" t="s">
        <v>9</v>
      </c>
      <c r="C52" s="311" t="s">
        <v>528</v>
      </c>
    </row>
    <row r="53" spans="1:3" ht="14.25">
      <c r="A53" s="310" t="s">
        <v>8</v>
      </c>
      <c r="B53" s="310" t="s">
        <v>9</v>
      </c>
      <c r="C53" s="311" t="s">
        <v>528</v>
      </c>
    </row>
    <row r="54" spans="1:3" ht="14.25">
      <c r="A54" s="310" t="s">
        <v>8</v>
      </c>
      <c r="B54" s="310" t="s">
        <v>9</v>
      </c>
      <c r="C54" s="311" t="s">
        <v>528</v>
      </c>
    </row>
    <row r="55" spans="1:3" ht="14.25">
      <c r="A55" s="310" t="s">
        <v>8</v>
      </c>
      <c r="B55" s="310" t="s">
        <v>9</v>
      </c>
      <c r="C55" s="311" t="s">
        <v>528</v>
      </c>
    </row>
    <row r="56" spans="1:3" ht="14.25">
      <c r="A56" s="310" t="s">
        <v>8</v>
      </c>
      <c r="B56" s="310" t="s">
        <v>9</v>
      </c>
      <c r="C56" s="311" t="s">
        <v>528</v>
      </c>
    </row>
    <row r="57" spans="1:3" ht="14.25">
      <c r="A57" s="310" t="s">
        <v>8</v>
      </c>
      <c r="B57" s="310" t="s">
        <v>9</v>
      </c>
      <c r="C57" s="311" t="s">
        <v>528</v>
      </c>
    </row>
    <row r="58" spans="1:3" ht="14.25">
      <c r="A58" s="310" t="s">
        <v>8</v>
      </c>
      <c r="B58" s="310" t="s">
        <v>9</v>
      </c>
      <c r="C58" s="311" t="s">
        <v>528</v>
      </c>
    </row>
    <row r="59" spans="1:3" ht="14.25">
      <c r="A59" s="310" t="s">
        <v>8</v>
      </c>
      <c r="B59" s="310" t="s">
        <v>9</v>
      </c>
      <c r="C59" s="311" t="s">
        <v>461</v>
      </c>
    </row>
    <row r="60" spans="1:3" ht="14.25">
      <c r="A60" s="310" t="s">
        <v>10</v>
      </c>
      <c r="B60" s="310" t="s">
        <v>456</v>
      </c>
      <c r="C60" s="311" t="s">
        <v>529</v>
      </c>
    </row>
    <row r="61" spans="1:3" ht="14.25">
      <c r="A61" s="310" t="s">
        <v>10</v>
      </c>
      <c r="B61" s="310" t="s">
        <v>456</v>
      </c>
      <c r="C61" s="311" t="s">
        <v>528</v>
      </c>
    </row>
    <row r="62" spans="1:3" ht="14.25">
      <c r="A62" s="310" t="s">
        <v>10</v>
      </c>
      <c r="B62" s="310" t="s">
        <v>456</v>
      </c>
      <c r="C62" s="311" t="s">
        <v>528</v>
      </c>
    </row>
    <row r="63" spans="1:3" ht="14.25">
      <c r="A63" s="310" t="s">
        <v>10</v>
      </c>
      <c r="B63" s="310" t="s">
        <v>456</v>
      </c>
      <c r="C63" s="311" t="s">
        <v>528</v>
      </c>
    </row>
    <row r="64" spans="1:3" ht="14.25">
      <c r="A64" s="310" t="s">
        <v>10</v>
      </c>
      <c r="B64" s="310" t="s">
        <v>456</v>
      </c>
      <c r="C64" s="311" t="s">
        <v>528</v>
      </c>
    </row>
    <row r="65" spans="1:3" ht="14.25">
      <c r="A65" s="310" t="s">
        <v>10</v>
      </c>
      <c r="B65" s="310" t="s">
        <v>456</v>
      </c>
      <c r="C65" s="311" t="s">
        <v>530</v>
      </c>
    </row>
    <row r="66" spans="1:3" ht="14.25">
      <c r="A66" s="310" t="s">
        <v>10</v>
      </c>
      <c r="B66" s="310" t="s">
        <v>456</v>
      </c>
      <c r="C66" s="311" t="s">
        <v>478</v>
      </c>
    </row>
    <row r="67" spans="1:3" ht="14.25">
      <c r="A67" s="310" t="s">
        <v>10</v>
      </c>
      <c r="B67" s="310" t="s">
        <v>456</v>
      </c>
      <c r="C67" s="311" t="s">
        <v>446</v>
      </c>
    </row>
    <row r="68" spans="1:3" ht="14.25">
      <c r="A68" s="310" t="s">
        <v>10</v>
      </c>
      <c r="B68" s="310" t="s">
        <v>456</v>
      </c>
      <c r="C68" s="311" t="s">
        <v>446</v>
      </c>
    </row>
    <row r="69" spans="1:3" ht="14.25">
      <c r="A69" s="310" t="s">
        <v>10</v>
      </c>
      <c r="B69" s="310" t="s">
        <v>456</v>
      </c>
      <c r="C69" s="311" t="s">
        <v>446</v>
      </c>
    </row>
    <row r="70" spans="1:3" ht="14.25">
      <c r="A70" s="310" t="s">
        <v>10</v>
      </c>
      <c r="B70" s="310" t="s">
        <v>456</v>
      </c>
      <c r="C70" s="311" t="s">
        <v>461</v>
      </c>
    </row>
    <row r="71" spans="1:3" ht="14.25">
      <c r="A71" s="310" t="s">
        <v>10</v>
      </c>
      <c r="B71" s="310" t="s">
        <v>456</v>
      </c>
      <c r="C71" s="311" t="s">
        <v>461</v>
      </c>
    </row>
    <row r="72" spans="1:3" ht="14.25">
      <c r="A72" s="310" t="s">
        <v>10</v>
      </c>
      <c r="B72" s="310" t="s">
        <v>456</v>
      </c>
      <c r="C72" s="311" t="s">
        <v>461</v>
      </c>
    </row>
    <row r="73" spans="1:3" ht="14.25">
      <c r="A73" s="310" t="s">
        <v>10</v>
      </c>
      <c r="B73" s="310" t="s">
        <v>456</v>
      </c>
      <c r="C73" s="311" t="s">
        <v>461</v>
      </c>
    </row>
    <row r="74" spans="1:3" ht="14.25">
      <c r="A74" s="310" t="s">
        <v>10</v>
      </c>
      <c r="B74" s="310" t="s">
        <v>456</v>
      </c>
      <c r="C74" s="311" t="s">
        <v>461</v>
      </c>
    </row>
    <row r="75" spans="1:3" ht="14.25">
      <c r="A75" s="310" t="s">
        <v>10</v>
      </c>
      <c r="B75" s="310" t="s">
        <v>456</v>
      </c>
      <c r="C75" s="311" t="s">
        <v>461</v>
      </c>
    </row>
    <row r="76" spans="1:3" ht="14.25">
      <c r="A76" s="310" t="s">
        <v>10</v>
      </c>
      <c r="B76" s="310" t="s">
        <v>456</v>
      </c>
      <c r="C76" s="311" t="s">
        <v>461</v>
      </c>
    </row>
    <row r="77" spans="1:3" ht="14.25">
      <c r="A77" s="310" t="s">
        <v>10</v>
      </c>
      <c r="B77" s="310" t="s">
        <v>456</v>
      </c>
      <c r="C77" s="311" t="s">
        <v>461</v>
      </c>
    </row>
    <row r="78" spans="1:3" ht="14.25">
      <c r="A78" s="310" t="s">
        <v>10</v>
      </c>
      <c r="B78" s="310" t="s">
        <v>456</v>
      </c>
      <c r="C78" s="311" t="s">
        <v>461</v>
      </c>
    </row>
    <row r="79" spans="1:3" ht="14.25">
      <c r="A79" s="310" t="s">
        <v>10</v>
      </c>
      <c r="B79" s="310" t="s">
        <v>456</v>
      </c>
      <c r="C79" s="311" t="s">
        <v>461</v>
      </c>
    </row>
    <row r="80" spans="1:3" ht="14.25">
      <c r="A80" s="310" t="s">
        <v>10</v>
      </c>
      <c r="B80" s="310" t="s">
        <v>456</v>
      </c>
      <c r="C80" s="311" t="s">
        <v>461</v>
      </c>
    </row>
    <row r="81" spans="1:3" ht="14.25">
      <c r="A81" s="310" t="s">
        <v>10</v>
      </c>
      <c r="B81" s="310" t="s">
        <v>456</v>
      </c>
      <c r="C81" s="311" t="s">
        <v>461</v>
      </c>
    </row>
    <row r="82" spans="1:3" ht="14.25">
      <c r="A82" s="310" t="s">
        <v>10</v>
      </c>
      <c r="B82" s="310" t="s">
        <v>456</v>
      </c>
      <c r="C82" s="311" t="s">
        <v>461</v>
      </c>
    </row>
    <row r="83" spans="1:3" ht="14.25">
      <c r="A83" s="310" t="s">
        <v>11</v>
      </c>
      <c r="B83" s="310" t="s">
        <v>12</v>
      </c>
      <c r="C83" s="311" t="s">
        <v>454</v>
      </c>
    </row>
    <row r="84" spans="1:3" ht="14.25">
      <c r="A84" s="310" t="s">
        <v>11</v>
      </c>
      <c r="B84" s="310" t="s">
        <v>12</v>
      </c>
      <c r="C84" s="311" t="s">
        <v>531</v>
      </c>
    </row>
    <row r="85" spans="1:3" ht="14.25">
      <c r="A85" s="310" t="s">
        <v>11</v>
      </c>
      <c r="B85" s="310" t="s">
        <v>12</v>
      </c>
      <c r="C85" s="311" t="s">
        <v>457</v>
      </c>
    </row>
    <row r="86" spans="1:3" ht="14.25">
      <c r="A86" s="310" t="s">
        <v>11</v>
      </c>
      <c r="B86" s="310" t="s">
        <v>12</v>
      </c>
      <c r="C86" s="311" t="s">
        <v>457</v>
      </c>
    </row>
    <row r="87" spans="1:3" ht="14.25">
      <c r="A87" s="310" t="s">
        <v>11</v>
      </c>
      <c r="B87" s="310" t="s">
        <v>12</v>
      </c>
      <c r="C87" s="311" t="s">
        <v>529</v>
      </c>
    </row>
    <row r="88" spans="1:3" ht="14.25">
      <c r="A88" s="310" t="s">
        <v>11</v>
      </c>
      <c r="B88" s="310" t="s">
        <v>12</v>
      </c>
      <c r="C88" s="311" t="s">
        <v>529</v>
      </c>
    </row>
    <row r="89" spans="1:3" ht="14.25">
      <c r="A89" s="310" t="s">
        <v>11</v>
      </c>
      <c r="B89" s="310" t="s">
        <v>12</v>
      </c>
      <c r="C89" s="311" t="s">
        <v>529</v>
      </c>
    </row>
    <row r="90" spans="1:3" ht="14.25">
      <c r="A90" s="310" t="s">
        <v>11</v>
      </c>
      <c r="B90" s="310" t="s">
        <v>12</v>
      </c>
      <c r="C90" s="311" t="s">
        <v>529</v>
      </c>
    </row>
    <row r="91" spans="1:3" ht="14.25">
      <c r="A91" s="310" t="s">
        <v>11</v>
      </c>
      <c r="B91" s="310" t="s">
        <v>12</v>
      </c>
      <c r="C91" s="311" t="s">
        <v>528</v>
      </c>
    </row>
    <row r="92" spans="1:3" ht="14.25">
      <c r="A92" s="310" t="s">
        <v>11</v>
      </c>
      <c r="B92" s="310" t="s">
        <v>12</v>
      </c>
      <c r="C92" s="311" t="s">
        <v>528</v>
      </c>
    </row>
    <row r="93" spans="1:3" ht="14.25">
      <c r="A93" s="310" t="s">
        <v>11</v>
      </c>
      <c r="B93" s="310" t="s">
        <v>12</v>
      </c>
      <c r="C93" s="311" t="s">
        <v>528</v>
      </c>
    </row>
    <row r="94" spans="1:3" ht="14.25">
      <c r="A94" s="310" t="s">
        <v>11</v>
      </c>
      <c r="B94" s="310" t="s">
        <v>12</v>
      </c>
      <c r="C94" s="311" t="s">
        <v>528</v>
      </c>
    </row>
    <row r="95" spans="1:3" ht="14.25">
      <c r="A95" s="310" t="s">
        <v>11</v>
      </c>
      <c r="B95" s="310" t="s">
        <v>12</v>
      </c>
      <c r="C95" s="311" t="s">
        <v>528</v>
      </c>
    </row>
    <row r="96" spans="1:3" ht="14.25">
      <c r="A96" s="310" t="s">
        <v>11</v>
      </c>
      <c r="B96" s="310" t="s">
        <v>12</v>
      </c>
      <c r="C96" s="311" t="s">
        <v>528</v>
      </c>
    </row>
    <row r="97" spans="1:3" ht="14.25">
      <c r="A97" s="310" t="s">
        <v>11</v>
      </c>
      <c r="B97" s="310" t="s">
        <v>12</v>
      </c>
      <c r="C97" s="311" t="s">
        <v>528</v>
      </c>
    </row>
    <row r="98" spans="1:3" ht="14.25">
      <c r="A98" s="310" t="s">
        <v>11</v>
      </c>
      <c r="B98" s="310" t="s">
        <v>12</v>
      </c>
      <c r="C98" s="311" t="s">
        <v>528</v>
      </c>
    </row>
    <row r="99" spans="1:3" ht="14.25">
      <c r="A99" s="310" t="s">
        <v>11</v>
      </c>
      <c r="B99" s="310" t="s">
        <v>12</v>
      </c>
      <c r="C99" s="311" t="s">
        <v>528</v>
      </c>
    </row>
    <row r="100" spans="1:3" ht="14.25">
      <c r="A100" s="310" t="s">
        <v>11</v>
      </c>
      <c r="B100" s="310" t="s">
        <v>12</v>
      </c>
      <c r="C100" s="311" t="s">
        <v>528</v>
      </c>
    </row>
    <row r="101" spans="1:3" ht="14.25">
      <c r="A101" s="310" t="s">
        <v>11</v>
      </c>
      <c r="B101" s="310" t="s">
        <v>12</v>
      </c>
      <c r="C101" s="311" t="s">
        <v>528</v>
      </c>
    </row>
    <row r="102" spans="1:3" ht="14.25">
      <c r="A102" s="310" t="s">
        <v>11</v>
      </c>
      <c r="B102" s="310" t="s">
        <v>12</v>
      </c>
      <c r="C102" s="311" t="s">
        <v>528</v>
      </c>
    </row>
    <row r="103" spans="1:3" ht="14.25">
      <c r="A103" s="310" t="s">
        <v>11</v>
      </c>
      <c r="B103" s="310" t="s">
        <v>12</v>
      </c>
      <c r="C103" s="311" t="s">
        <v>528</v>
      </c>
    </row>
    <row r="104" spans="1:3" ht="14.25">
      <c r="A104" s="310" t="s">
        <v>11</v>
      </c>
      <c r="B104" s="310" t="s">
        <v>12</v>
      </c>
      <c r="C104" s="311" t="s">
        <v>528</v>
      </c>
    </row>
    <row r="105" spans="1:3" ht="14.25">
      <c r="A105" s="310" t="s">
        <v>11</v>
      </c>
      <c r="B105" s="310" t="s">
        <v>12</v>
      </c>
      <c r="C105" s="311" t="s">
        <v>528</v>
      </c>
    </row>
    <row r="106" spans="1:3" ht="14.25">
      <c r="A106" s="310" t="s">
        <v>11</v>
      </c>
      <c r="B106" s="310" t="s">
        <v>12</v>
      </c>
      <c r="C106" s="311" t="s">
        <v>528</v>
      </c>
    </row>
    <row r="107" spans="1:3" ht="14.25">
      <c r="A107" s="310" t="s">
        <v>11</v>
      </c>
      <c r="B107" s="310" t="s">
        <v>12</v>
      </c>
      <c r="C107" s="311" t="s">
        <v>528</v>
      </c>
    </row>
    <row r="108" spans="1:3" ht="14.25">
      <c r="A108" s="310" t="s">
        <v>11</v>
      </c>
      <c r="B108" s="310" t="s">
        <v>12</v>
      </c>
      <c r="C108" s="311" t="s">
        <v>528</v>
      </c>
    </row>
    <row r="109" spans="1:3" ht="14.25">
      <c r="A109" s="310" t="s">
        <v>11</v>
      </c>
      <c r="B109" s="310" t="s">
        <v>12</v>
      </c>
      <c r="C109" s="311" t="s">
        <v>528</v>
      </c>
    </row>
    <row r="110" spans="1:3" ht="14.25">
      <c r="A110" s="310" t="s">
        <v>11</v>
      </c>
      <c r="B110" s="310" t="s">
        <v>12</v>
      </c>
      <c r="C110" s="311" t="s">
        <v>528</v>
      </c>
    </row>
    <row r="111" spans="1:3" ht="14.25">
      <c r="A111" s="310" t="s">
        <v>11</v>
      </c>
      <c r="B111" s="310" t="s">
        <v>12</v>
      </c>
      <c r="C111" s="311" t="s">
        <v>532</v>
      </c>
    </row>
    <row r="112" spans="1:3" ht="14.25">
      <c r="A112" s="310" t="s">
        <v>11</v>
      </c>
      <c r="B112" s="310" t="s">
        <v>12</v>
      </c>
      <c r="C112" s="311" t="s">
        <v>533</v>
      </c>
    </row>
    <row r="113" spans="1:3" ht="14.25">
      <c r="A113" s="310" t="s">
        <v>11</v>
      </c>
      <c r="B113" s="310" t="s">
        <v>12</v>
      </c>
      <c r="C113" s="311" t="s">
        <v>533</v>
      </c>
    </row>
    <row r="114" spans="1:3" ht="14.25">
      <c r="A114" s="310" t="s">
        <v>11</v>
      </c>
      <c r="B114" s="310" t="s">
        <v>12</v>
      </c>
      <c r="C114" s="311" t="s">
        <v>459</v>
      </c>
    </row>
    <row r="115" spans="1:3" ht="14.25">
      <c r="A115" s="310" t="s">
        <v>11</v>
      </c>
      <c r="B115" s="310" t="s">
        <v>12</v>
      </c>
      <c r="C115" s="311" t="s">
        <v>459</v>
      </c>
    </row>
    <row r="116" spans="1:3" ht="14.25">
      <c r="A116" s="310" t="s">
        <v>11</v>
      </c>
      <c r="B116" s="310" t="s">
        <v>12</v>
      </c>
      <c r="C116" s="311" t="s">
        <v>459</v>
      </c>
    </row>
    <row r="117" spans="1:3" ht="14.25">
      <c r="A117" s="310" t="s">
        <v>11</v>
      </c>
      <c r="B117" s="310" t="s">
        <v>12</v>
      </c>
      <c r="C117" s="311" t="s">
        <v>459</v>
      </c>
    </row>
    <row r="118" spans="1:3" ht="14.25">
      <c r="A118" s="310" t="s">
        <v>11</v>
      </c>
      <c r="B118" s="310" t="s">
        <v>12</v>
      </c>
      <c r="C118" s="311" t="s">
        <v>459</v>
      </c>
    </row>
    <row r="119" spans="1:3" ht="14.25">
      <c r="A119" s="310" t="s">
        <v>11</v>
      </c>
      <c r="B119" s="310" t="s">
        <v>12</v>
      </c>
      <c r="C119" s="311" t="s">
        <v>459</v>
      </c>
    </row>
    <row r="120" spans="1:3" ht="14.25">
      <c r="A120" s="310" t="s">
        <v>11</v>
      </c>
      <c r="B120" s="310" t="s">
        <v>12</v>
      </c>
      <c r="C120" s="311" t="s">
        <v>459</v>
      </c>
    </row>
    <row r="121" spans="1:3" ht="14.25">
      <c r="A121" s="310" t="s">
        <v>11</v>
      </c>
      <c r="B121" s="310" t="s">
        <v>12</v>
      </c>
      <c r="C121" s="311" t="s">
        <v>459</v>
      </c>
    </row>
    <row r="122" spans="1:3" ht="14.25">
      <c r="A122" s="310" t="s">
        <v>11</v>
      </c>
      <c r="B122" s="310" t="s">
        <v>12</v>
      </c>
      <c r="C122" s="311" t="s">
        <v>461</v>
      </c>
    </row>
    <row r="123" spans="1:3" ht="14.25">
      <c r="A123" s="310" t="s">
        <v>11</v>
      </c>
      <c r="B123" s="310" t="s">
        <v>12</v>
      </c>
      <c r="C123" s="311" t="s">
        <v>461</v>
      </c>
    </row>
    <row r="124" spans="1:3" ht="14.25">
      <c r="A124" s="310" t="s">
        <v>11</v>
      </c>
      <c r="B124" s="310" t="s">
        <v>12</v>
      </c>
      <c r="C124" s="311" t="s">
        <v>461</v>
      </c>
    </row>
    <row r="125" spans="1:3" ht="14.25">
      <c r="A125" s="310" t="s">
        <v>11</v>
      </c>
      <c r="B125" s="310" t="s">
        <v>12</v>
      </c>
      <c r="C125" s="311" t="s">
        <v>461</v>
      </c>
    </row>
    <row r="126" spans="1:3" ht="14.25">
      <c r="A126" s="310" t="s">
        <v>11</v>
      </c>
      <c r="B126" s="310" t="s">
        <v>12</v>
      </c>
      <c r="C126" s="311" t="s">
        <v>461</v>
      </c>
    </row>
    <row r="127" spans="1:3" ht="14.25">
      <c r="A127" s="310" t="s">
        <v>11</v>
      </c>
      <c r="B127" s="310" t="s">
        <v>12</v>
      </c>
      <c r="C127" s="311" t="s">
        <v>461</v>
      </c>
    </row>
    <row r="128" spans="1:3" ht="14.25">
      <c r="A128" s="310" t="s">
        <v>11</v>
      </c>
      <c r="B128" s="310" t="s">
        <v>12</v>
      </c>
      <c r="C128" s="311" t="s">
        <v>461</v>
      </c>
    </row>
    <row r="129" spans="1:3" ht="14.25">
      <c r="A129" s="310" t="s">
        <v>11</v>
      </c>
      <c r="B129" s="310" t="s">
        <v>12</v>
      </c>
      <c r="C129" s="311" t="s">
        <v>461</v>
      </c>
    </row>
    <row r="130" spans="1:3" ht="14.25">
      <c r="A130" s="310" t="s">
        <v>11</v>
      </c>
      <c r="B130" s="310" t="s">
        <v>12</v>
      </c>
      <c r="C130" s="311" t="s">
        <v>461</v>
      </c>
    </row>
    <row r="131" spans="1:3" ht="14.25">
      <c r="A131" s="310" t="s">
        <v>11</v>
      </c>
      <c r="B131" s="310" t="s">
        <v>12</v>
      </c>
      <c r="C131" s="311" t="s">
        <v>461</v>
      </c>
    </row>
    <row r="132" spans="1:3" ht="14.25">
      <c r="A132" s="310" t="s">
        <v>11</v>
      </c>
      <c r="B132" s="310" t="s">
        <v>12</v>
      </c>
      <c r="C132" s="311" t="s">
        <v>461</v>
      </c>
    </row>
    <row r="133" spans="1:3" ht="14.25">
      <c r="A133" s="310" t="s">
        <v>11</v>
      </c>
      <c r="B133" s="310" t="s">
        <v>12</v>
      </c>
      <c r="C133" s="311" t="s">
        <v>461</v>
      </c>
    </row>
    <row r="134" spans="1:3" ht="14.25">
      <c r="A134" s="310" t="s">
        <v>11</v>
      </c>
      <c r="B134" s="310" t="s">
        <v>12</v>
      </c>
      <c r="C134" s="311" t="s">
        <v>461</v>
      </c>
    </row>
    <row r="135" spans="1:3" ht="14.25">
      <c r="A135" s="310" t="s">
        <v>11</v>
      </c>
      <c r="B135" s="310" t="s">
        <v>12</v>
      </c>
      <c r="C135" s="311" t="s">
        <v>461</v>
      </c>
    </row>
    <row r="136" spans="1:3" ht="14.25">
      <c r="A136" s="310" t="s">
        <v>11</v>
      </c>
      <c r="B136" s="310" t="s">
        <v>12</v>
      </c>
      <c r="C136" s="311" t="s">
        <v>461</v>
      </c>
    </row>
    <row r="137" spans="1:3" ht="14.25">
      <c r="A137" s="310" t="s">
        <v>11</v>
      </c>
      <c r="B137" s="310" t="s">
        <v>12</v>
      </c>
      <c r="C137" s="311" t="s">
        <v>461</v>
      </c>
    </row>
    <row r="138" spans="1:3" ht="14.25">
      <c r="A138" s="310" t="s">
        <v>11</v>
      </c>
      <c r="B138" s="310" t="s">
        <v>12</v>
      </c>
      <c r="C138" s="311" t="s">
        <v>461</v>
      </c>
    </row>
    <row r="139" spans="1:3" ht="14.25">
      <c r="A139" s="310" t="s">
        <v>11</v>
      </c>
      <c r="B139" s="310" t="s">
        <v>12</v>
      </c>
      <c r="C139" s="311" t="s">
        <v>461</v>
      </c>
    </row>
    <row r="140" spans="1:3" ht="14.25">
      <c r="A140" s="310" t="s">
        <v>11</v>
      </c>
      <c r="B140" s="310" t="s">
        <v>12</v>
      </c>
      <c r="C140" s="311" t="s">
        <v>461</v>
      </c>
    </row>
    <row r="141" spans="1:3" ht="14.25">
      <c r="A141" s="310" t="s">
        <v>11</v>
      </c>
      <c r="B141" s="310" t="s">
        <v>12</v>
      </c>
      <c r="C141" s="311" t="s">
        <v>461</v>
      </c>
    </row>
    <row r="142" spans="1:3" ht="14.25">
      <c r="A142" s="310" t="s">
        <v>11</v>
      </c>
      <c r="B142" s="310" t="s">
        <v>12</v>
      </c>
      <c r="C142" s="311" t="s">
        <v>461</v>
      </c>
    </row>
    <row r="143" spans="1:3" ht="14.25">
      <c r="A143" s="310" t="s">
        <v>11</v>
      </c>
      <c r="B143" s="310" t="s">
        <v>12</v>
      </c>
      <c r="C143" s="311" t="s">
        <v>461</v>
      </c>
    </row>
    <row r="144" spans="1:3" ht="14.25">
      <c r="A144" s="310" t="s">
        <v>11</v>
      </c>
      <c r="B144" s="310" t="s">
        <v>12</v>
      </c>
      <c r="C144" s="311" t="s">
        <v>461</v>
      </c>
    </row>
    <row r="145" spans="1:3" ht="14.25">
      <c r="A145" s="310" t="s">
        <v>11</v>
      </c>
      <c r="B145" s="310" t="s">
        <v>12</v>
      </c>
      <c r="C145" s="311" t="s">
        <v>461</v>
      </c>
    </row>
    <row r="146" spans="1:3" ht="14.25">
      <c r="A146" s="310" t="s">
        <v>11</v>
      </c>
      <c r="B146" s="310" t="s">
        <v>12</v>
      </c>
      <c r="C146" s="311" t="s">
        <v>461</v>
      </c>
    </row>
    <row r="147" spans="1:3" ht="14.25">
      <c r="A147" s="310" t="s">
        <v>11</v>
      </c>
      <c r="B147" s="310" t="s">
        <v>12</v>
      </c>
      <c r="C147" s="311" t="s">
        <v>461</v>
      </c>
    </row>
    <row r="148" spans="1:3" ht="14.25">
      <c r="A148" s="310" t="s">
        <v>11</v>
      </c>
      <c r="B148" s="310" t="s">
        <v>12</v>
      </c>
      <c r="C148" s="311" t="s">
        <v>461</v>
      </c>
    </row>
    <row r="149" spans="1:3" ht="14.25">
      <c r="A149" s="310" t="s">
        <v>11</v>
      </c>
      <c r="B149" s="310" t="s">
        <v>12</v>
      </c>
      <c r="C149" s="311" t="s">
        <v>461</v>
      </c>
    </row>
    <row r="150" spans="1:3" ht="14.25">
      <c r="A150" s="310" t="s">
        <v>11</v>
      </c>
      <c r="B150" s="310" t="s">
        <v>12</v>
      </c>
      <c r="C150" s="311" t="s">
        <v>461</v>
      </c>
    </row>
    <row r="151" spans="1:3" ht="14.25">
      <c r="A151" s="310" t="s">
        <v>11</v>
      </c>
      <c r="B151" s="310" t="s">
        <v>12</v>
      </c>
      <c r="C151" s="311" t="s">
        <v>461</v>
      </c>
    </row>
    <row r="152" spans="1:3" ht="14.25">
      <c r="A152" s="310" t="s">
        <v>11</v>
      </c>
      <c r="B152" s="310" t="s">
        <v>12</v>
      </c>
      <c r="C152" s="311" t="s">
        <v>461</v>
      </c>
    </row>
    <row r="153" spans="1:3" ht="14.25">
      <c r="A153" s="310" t="s">
        <v>11</v>
      </c>
      <c r="B153" s="310" t="s">
        <v>12</v>
      </c>
      <c r="C153" s="311" t="s">
        <v>461</v>
      </c>
    </row>
    <row r="154" spans="1:3" ht="14.25">
      <c r="A154" s="310" t="s">
        <v>11</v>
      </c>
      <c r="B154" s="310" t="s">
        <v>12</v>
      </c>
      <c r="C154" s="311" t="s">
        <v>461</v>
      </c>
    </row>
    <row r="155" spans="1:3" ht="14.25">
      <c r="A155" s="310" t="s">
        <v>11</v>
      </c>
      <c r="B155" s="310" t="s">
        <v>12</v>
      </c>
      <c r="C155" s="311" t="s">
        <v>461</v>
      </c>
    </row>
    <row r="156" spans="1:3" ht="14.25">
      <c r="A156" s="310" t="s">
        <v>11</v>
      </c>
      <c r="B156" s="310" t="s">
        <v>12</v>
      </c>
      <c r="C156" s="311" t="s">
        <v>461</v>
      </c>
    </row>
    <row r="157" spans="1:3" ht="14.25">
      <c r="A157" s="310" t="s">
        <v>11</v>
      </c>
      <c r="B157" s="310" t="s">
        <v>12</v>
      </c>
      <c r="C157" s="311" t="s">
        <v>461</v>
      </c>
    </row>
    <row r="158" spans="1:3" ht="14.25">
      <c r="A158" s="310" t="s">
        <v>11</v>
      </c>
      <c r="B158" s="310" t="s">
        <v>12</v>
      </c>
      <c r="C158" s="311" t="s">
        <v>461</v>
      </c>
    </row>
    <row r="159" spans="1:3" ht="14.25">
      <c r="A159" s="310" t="s">
        <v>11</v>
      </c>
      <c r="B159" s="310" t="s">
        <v>12</v>
      </c>
      <c r="C159" s="311" t="s">
        <v>461</v>
      </c>
    </row>
    <row r="160" spans="1:3" ht="14.25">
      <c r="A160" s="310" t="s">
        <v>11</v>
      </c>
      <c r="B160" s="310" t="s">
        <v>12</v>
      </c>
      <c r="C160" s="311" t="s">
        <v>461</v>
      </c>
    </row>
    <row r="161" spans="1:3" ht="14.25">
      <c r="A161" s="310" t="s">
        <v>11</v>
      </c>
      <c r="B161" s="310" t="s">
        <v>12</v>
      </c>
      <c r="C161" s="311" t="s">
        <v>461</v>
      </c>
    </row>
    <row r="162" spans="1:3" ht="14.25">
      <c r="A162" s="310" t="s">
        <v>11</v>
      </c>
      <c r="B162" s="310" t="s">
        <v>12</v>
      </c>
      <c r="C162" s="311" t="s">
        <v>461</v>
      </c>
    </row>
    <row r="163" spans="1:3" ht="14.25">
      <c r="A163" s="310" t="s">
        <v>11</v>
      </c>
      <c r="B163" s="310" t="s">
        <v>12</v>
      </c>
      <c r="C163" s="311" t="s">
        <v>461</v>
      </c>
    </row>
    <row r="164" spans="1:3" ht="14.25">
      <c r="A164" s="310" t="s">
        <v>11</v>
      </c>
      <c r="B164" s="310" t="s">
        <v>12</v>
      </c>
      <c r="C164" s="311" t="s">
        <v>461</v>
      </c>
    </row>
    <row r="165" spans="1:3" ht="14.25">
      <c r="A165" s="310" t="s">
        <v>11</v>
      </c>
      <c r="B165" s="310" t="s">
        <v>12</v>
      </c>
      <c r="C165" s="311" t="s">
        <v>461</v>
      </c>
    </row>
    <row r="166" spans="1:3" ht="14.25">
      <c r="A166" s="310" t="s">
        <v>11</v>
      </c>
      <c r="B166" s="310" t="s">
        <v>12</v>
      </c>
      <c r="C166" s="311" t="s">
        <v>461</v>
      </c>
    </row>
    <row r="167" spans="1:3" ht="14.25">
      <c r="A167" s="310" t="s">
        <v>11</v>
      </c>
      <c r="B167" s="310" t="s">
        <v>12</v>
      </c>
      <c r="C167" s="311" t="s">
        <v>461</v>
      </c>
    </row>
    <row r="168" spans="1:3" ht="14.25">
      <c r="A168" s="310" t="s">
        <v>11</v>
      </c>
      <c r="B168" s="310" t="s">
        <v>12</v>
      </c>
      <c r="C168" s="311" t="s">
        <v>461</v>
      </c>
    </row>
    <row r="169" spans="1:3" ht="14.25">
      <c r="A169" s="310" t="s">
        <v>11</v>
      </c>
      <c r="B169" s="310" t="s">
        <v>12</v>
      </c>
      <c r="C169" s="311" t="s">
        <v>461</v>
      </c>
    </row>
    <row r="170" spans="1:3" ht="14.25">
      <c r="A170" s="310" t="s">
        <v>11</v>
      </c>
      <c r="B170" s="310" t="s">
        <v>12</v>
      </c>
      <c r="C170" s="311" t="s">
        <v>534</v>
      </c>
    </row>
    <row r="171" spans="1:3" ht="14.25">
      <c r="A171" s="310" t="s">
        <v>13</v>
      </c>
      <c r="B171" s="310" t="s">
        <v>398</v>
      </c>
      <c r="C171" s="311" t="s">
        <v>535</v>
      </c>
    </row>
    <row r="172" spans="1:3" ht="14.25">
      <c r="A172" s="310" t="s">
        <v>13</v>
      </c>
      <c r="B172" s="310" t="s">
        <v>398</v>
      </c>
      <c r="C172" s="311" t="s">
        <v>463</v>
      </c>
    </row>
    <row r="173" spans="1:3" ht="14.25">
      <c r="A173" s="310" t="s">
        <v>13</v>
      </c>
      <c r="B173" s="310" t="s">
        <v>398</v>
      </c>
      <c r="C173" s="311" t="s">
        <v>446</v>
      </c>
    </row>
    <row r="174" spans="1:3" ht="14.25">
      <c r="A174" s="310" t="s">
        <v>13</v>
      </c>
      <c r="B174" s="310" t="s">
        <v>398</v>
      </c>
      <c r="C174" s="311" t="s">
        <v>446</v>
      </c>
    </row>
    <row r="175" spans="1:3" ht="14.25">
      <c r="A175" s="310" t="s">
        <v>13</v>
      </c>
      <c r="B175" s="310" t="s">
        <v>398</v>
      </c>
      <c r="C175" s="311" t="s">
        <v>446</v>
      </c>
    </row>
    <row r="176" spans="1:3" ht="14.25">
      <c r="A176" s="310" t="s">
        <v>13</v>
      </c>
      <c r="B176" s="310" t="s">
        <v>398</v>
      </c>
      <c r="C176" s="311" t="s">
        <v>446</v>
      </c>
    </row>
    <row r="177" spans="1:3" ht="14.25">
      <c r="A177" s="310" t="s">
        <v>13</v>
      </c>
      <c r="B177" s="310" t="s">
        <v>398</v>
      </c>
      <c r="C177" s="311" t="s">
        <v>536</v>
      </c>
    </row>
    <row r="178" spans="1:3" ht="14.25">
      <c r="A178" s="310" t="s">
        <v>13</v>
      </c>
      <c r="B178" s="310" t="s">
        <v>398</v>
      </c>
      <c r="C178" s="311" t="s">
        <v>536</v>
      </c>
    </row>
    <row r="179" spans="1:3" ht="14.25">
      <c r="A179" s="310" t="s">
        <v>13</v>
      </c>
      <c r="B179" s="310" t="s">
        <v>398</v>
      </c>
      <c r="C179" s="311" t="s">
        <v>536</v>
      </c>
    </row>
    <row r="180" spans="1:3" ht="14.25">
      <c r="A180" s="310" t="s">
        <v>13</v>
      </c>
      <c r="B180" s="310" t="s">
        <v>398</v>
      </c>
      <c r="C180" s="311" t="s">
        <v>462</v>
      </c>
    </row>
    <row r="181" spans="1:3" ht="14.25">
      <c r="A181" s="310" t="s">
        <v>14</v>
      </c>
      <c r="B181" s="310" t="s">
        <v>537</v>
      </c>
      <c r="C181" s="311" t="s">
        <v>466</v>
      </c>
    </row>
    <row r="182" spans="1:3" ht="14.25">
      <c r="A182" s="310" t="s">
        <v>14</v>
      </c>
      <c r="B182" s="310" t="s">
        <v>467</v>
      </c>
      <c r="C182" s="311" t="s">
        <v>466</v>
      </c>
    </row>
    <row r="183" spans="1:3" ht="14.25">
      <c r="A183" s="310" t="s">
        <v>14</v>
      </c>
      <c r="B183" s="310" t="s">
        <v>467</v>
      </c>
      <c r="C183" s="311" t="s">
        <v>466</v>
      </c>
    </row>
    <row r="184" spans="1:3" ht="14.25">
      <c r="A184" s="310" t="s">
        <v>14</v>
      </c>
      <c r="B184" s="310" t="s">
        <v>467</v>
      </c>
      <c r="C184" s="311" t="s">
        <v>466</v>
      </c>
    </row>
    <row r="185" spans="1:3" ht="14.25">
      <c r="A185" s="310" t="s">
        <v>14</v>
      </c>
      <c r="B185" s="310" t="s">
        <v>467</v>
      </c>
      <c r="C185" s="311" t="s">
        <v>466</v>
      </c>
    </row>
    <row r="186" spans="1:3" ht="14.25">
      <c r="A186" s="310" t="s">
        <v>14</v>
      </c>
      <c r="B186" s="310" t="s">
        <v>468</v>
      </c>
      <c r="C186" s="311" t="s">
        <v>466</v>
      </c>
    </row>
    <row r="187" spans="1:3" ht="14.25">
      <c r="A187" s="310" t="s">
        <v>14</v>
      </c>
      <c r="B187" s="310" t="s">
        <v>468</v>
      </c>
      <c r="C187" s="311" t="s">
        <v>466</v>
      </c>
    </row>
    <row r="188" spans="1:3" ht="14.25">
      <c r="A188" s="310" t="s">
        <v>14</v>
      </c>
      <c r="B188" s="310" t="s">
        <v>468</v>
      </c>
      <c r="C188" s="311" t="s">
        <v>466</v>
      </c>
    </row>
    <row r="189" spans="1:3" ht="14.25">
      <c r="A189" s="310" t="s">
        <v>14</v>
      </c>
      <c r="B189" s="310" t="s">
        <v>468</v>
      </c>
      <c r="C189" s="311" t="s">
        <v>466</v>
      </c>
    </row>
    <row r="190" spans="1:3" ht="14.25">
      <c r="A190" s="310" t="s">
        <v>14</v>
      </c>
      <c r="B190" s="310" t="s">
        <v>468</v>
      </c>
      <c r="C190" s="311" t="s">
        <v>466</v>
      </c>
    </row>
    <row r="191" spans="1:3" ht="14.25">
      <c r="A191" s="310" t="s">
        <v>14</v>
      </c>
      <c r="B191" s="310" t="s">
        <v>468</v>
      </c>
      <c r="C191" s="311" t="s">
        <v>466</v>
      </c>
    </row>
    <row r="192" spans="1:3" ht="14.25">
      <c r="A192" s="310" t="s">
        <v>14</v>
      </c>
      <c r="B192" s="310" t="s">
        <v>468</v>
      </c>
      <c r="C192" s="311" t="s">
        <v>466</v>
      </c>
    </row>
    <row r="193" spans="1:3" ht="14.25">
      <c r="A193" s="310" t="s">
        <v>14</v>
      </c>
      <c r="B193" s="310" t="s">
        <v>468</v>
      </c>
      <c r="C193" s="311" t="s">
        <v>466</v>
      </c>
    </row>
    <row r="194" spans="1:3" ht="14.25">
      <c r="A194" s="310" t="s">
        <v>14</v>
      </c>
      <c r="B194" s="310" t="s">
        <v>468</v>
      </c>
      <c r="C194" s="311" t="s">
        <v>466</v>
      </c>
    </row>
    <row r="195" spans="1:3" ht="14.25">
      <c r="A195" s="310" t="s">
        <v>14</v>
      </c>
      <c r="B195" s="310" t="s">
        <v>468</v>
      </c>
      <c r="C195" s="311" t="s">
        <v>466</v>
      </c>
    </row>
    <row r="196" spans="1:3" ht="14.25">
      <c r="A196" s="310" t="s">
        <v>14</v>
      </c>
      <c r="B196" s="310" t="s">
        <v>468</v>
      </c>
      <c r="C196" s="311" t="s">
        <v>466</v>
      </c>
    </row>
    <row r="197" spans="1:3" ht="14.25">
      <c r="A197" s="310" t="s">
        <v>14</v>
      </c>
      <c r="B197" s="310" t="s">
        <v>538</v>
      </c>
      <c r="C197" s="311" t="s">
        <v>466</v>
      </c>
    </row>
    <row r="198" spans="1:3" ht="14.25">
      <c r="A198" s="310" t="s">
        <v>14</v>
      </c>
      <c r="B198" s="310" t="s">
        <v>538</v>
      </c>
      <c r="C198" s="311" t="s">
        <v>466</v>
      </c>
    </row>
    <row r="199" spans="1:3" ht="14.25">
      <c r="A199" s="310" t="s">
        <v>14</v>
      </c>
      <c r="B199" s="310" t="s">
        <v>538</v>
      </c>
      <c r="C199" s="311" t="s">
        <v>466</v>
      </c>
    </row>
    <row r="200" spans="1:3" ht="14.25">
      <c r="A200" s="310" t="s">
        <v>14</v>
      </c>
      <c r="B200" s="310" t="s">
        <v>538</v>
      </c>
      <c r="C200" s="311" t="s">
        <v>466</v>
      </c>
    </row>
    <row r="201" spans="1:3" ht="14.25">
      <c r="A201" s="310" t="s">
        <v>14</v>
      </c>
      <c r="B201" s="310" t="s">
        <v>469</v>
      </c>
      <c r="C201" s="311" t="s">
        <v>466</v>
      </c>
    </row>
    <row r="202" spans="1:3" ht="14.25">
      <c r="A202" s="310" t="s">
        <v>14</v>
      </c>
      <c r="B202" s="310" t="s">
        <v>469</v>
      </c>
      <c r="C202" s="311" t="s">
        <v>466</v>
      </c>
    </row>
    <row r="203" spans="1:3" ht="14.25">
      <c r="A203" s="310" t="s">
        <v>14</v>
      </c>
      <c r="B203" s="310" t="s">
        <v>469</v>
      </c>
      <c r="C203" s="311" t="s">
        <v>466</v>
      </c>
    </row>
    <row r="204" spans="1:3" ht="14.25">
      <c r="A204" s="310" t="s">
        <v>14</v>
      </c>
      <c r="B204" s="310" t="s">
        <v>469</v>
      </c>
      <c r="C204" s="311" t="s">
        <v>466</v>
      </c>
    </row>
    <row r="205" spans="1:3" ht="14.25">
      <c r="A205" s="310" t="s">
        <v>14</v>
      </c>
      <c r="B205" s="310" t="s">
        <v>469</v>
      </c>
      <c r="C205" s="311" t="s">
        <v>466</v>
      </c>
    </row>
    <row r="206" spans="1:3" ht="14.25">
      <c r="A206" s="310" t="s">
        <v>14</v>
      </c>
      <c r="B206" s="310" t="s">
        <v>469</v>
      </c>
      <c r="C206" s="311" t="s">
        <v>466</v>
      </c>
    </row>
    <row r="207" spans="1:3" ht="14.25">
      <c r="A207" s="310" t="s">
        <v>14</v>
      </c>
      <c r="B207" s="310" t="s">
        <v>469</v>
      </c>
      <c r="C207" s="311" t="s">
        <v>466</v>
      </c>
    </row>
    <row r="208" spans="1:3" ht="14.25">
      <c r="A208" s="310" t="s">
        <v>14</v>
      </c>
      <c r="B208" s="310" t="s">
        <v>469</v>
      </c>
      <c r="C208" s="311" t="s">
        <v>466</v>
      </c>
    </row>
    <row r="209" spans="1:3" ht="14.25">
      <c r="A209" s="310" t="s">
        <v>14</v>
      </c>
      <c r="B209" s="310" t="s">
        <v>469</v>
      </c>
      <c r="C209" s="311" t="s">
        <v>466</v>
      </c>
    </row>
    <row r="210" spans="1:3" ht="14.25">
      <c r="A210" s="310" t="s">
        <v>14</v>
      </c>
      <c r="B210" s="310" t="s">
        <v>469</v>
      </c>
      <c r="C210" s="311" t="s">
        <v>466</v>
      </c>
    </row>
    <row r="211" spans="1:3" ht="14.25">
      <c r="A211" s="310" t="s">
        <v>14</v>
      </c>
      <c r="B211" s="310" t="s">
        <v>469</v>
      </c>
      <c r="C211" s="311" t="s">
        <v>466</v>
      </c>
    </row>
    <row r="212" spans="1:3" ht="14.25">
      <c r="A212" s="310" t="s">
        <v>14</v>
      </c>
      <c r="B212" s="310" t="s">
        <v>469</v>
      </c>
      <c r="C212" s="311" t="s">
        <v>466</v>
      </c>
    </row>
    <row r="213" spans="1:3" ht="14.25">
      <c r="A213" s="310" t="s">
        <v>14</v>
      </c>
      <c r="B213" s="310" t="s">
        <v>469</v>
      </c>
      <c r="C213" s="311" t="s">
        <v>466</v>
      </c>
    </row>
    <row r="214" spans="1:3" ht="14.25">
      <c r="A214" s="310" t="s">
        <v>14</v>
      </c>
      <c r="B214" s="310" t="s">
        <v>469</v>
      </c>
      <c r="C214" s="311" t="s">
        <v>466</v>
      </c>
    </row>
    <row r="215" spans="1:3" ht="14.25">
      <c r="A215" s="310" t="s">
        <v>14</v>
      </c>
      <c r="B215" s="310" t="s">
        <v>469</v>
      </c>
      <c r="C215" s="311" t="s">
        <v>466</v>
      </c>
    </row>
    <row r="216" spans="1:3" ht="14.25">
      <c r="A216" s="310" t="s">
        <v>14</v>
      </c>
      <c r="B216" s="310" t="s">
        <v>469</v>
      </c>
      <c r="C216" s="311" t="s">
        <v>466</v>
      </c>
    </row>
    <row r="217" spans="1:3" ht="14.25">
      <c r="A217" s="310" t="s">
        <v>15</v>
      </c>
      <c r="B217" s="310" t="s">
        <v>539</v>
      </c>
      <c r="C217" s="311" t="s">
        <v>540</v>
      </c>
    </row>
    <row r="218" spans="1:3" ht="14.25">
      <c r="A218" s="310" t="s">
        <v>15</v>
      </c>
      <c r="B218" s="310" t="s">
        <v>539</v>
      </c>
      <c r="C218" s="311" t="s">
        <v>446</v>
      </c>
    </row>
    <row r="219" spans="1:3" ht="14.25">
      <c r="A219" s="310" t="s">
        <v>15</v>
      </c>
      <c r="B219" s="310" t="s">
        <v>470</v>
      </c>
      <c r="C219" s="311" t="s">
        <v>541</v>
      </c>
    </row>
    <row r="220" spans="1:3" ht="14.25">
      <c r="A220" s="310" t="s">
        <v>15</v>
      </c>
      <c r="B220" s="310" t="s">
        <v>470</v>
      </c>
      <c r="C220" s="311" t="s">
        <v>439</v>
      </c>
    </row>
    <row r="221" spans="1:3" ht="14.25">
      <c r="A221" s="310" t="s">
        <v>15</v>
      </c>
      <c r="B221" s="310" t="s">
        <v>470</v>
      </c>
      <c r="C221" s="311" t="s">
        <v>542</v>
      </c>
    </row>
    <row r="222" spans="1:3" ht="14.25">
      <c r="A222" s="310" t="s">
        <v>15</v>
      </c>
      <c r="B222" s="310" t="s">
        <v>470</v>
      </c>
      <c r="C222" s="311" t="s">
        <v>446</v>
      </c>
    </row>
    <row r="223" spans="1:3" ht="14.25">
      <c r="A223" s="310" t="s">
        <v>15</v>
      </c>
      <c r="B223" s="310" t="s">
        <v>470</v>
      </c>
      <c r="C223" s="311" t="s">
        <v>446</v>
      </c>
    </row>
    <row r="224" spans="1:3" ht="14.25">
      <c r="A224" s="310" t="s">
        <v>15</v>
      </c>
      <c r="B224" s="310" t="s">
        <v>472</v>
      </c>
      <c r="C224" s="311" t="s">
        <v>543</v>
      </c>
    </row>
    <row r="225" spans="1:3" ht="14.25">
      <c r="A225" s="310" t="s">
        <v>15</v>
      </c>
      <c r="B225" s="310" t="s">
        <v>472</v>
      </c>
      <c r="C225" s="311" t="s">
        <v>544</v>
      </c>
    </row>
    <row r="226" spans="1:3" ht="14.25">
      <c r="A226" s="310" t="s">
        <v>15</v>
      </c>
      <c r="B226" s="310" t="s">
        <v>472</v>
      </c>
      <c r="C226" s="311" t="s">
        <v>463</v>
      </c>
    </row>
    <row r="227" spans="1:3" ht="14.25">
      <c r="A227" s="310" t="s">
        <v>15</v>
      </c>
      <c r="B227" s="310" t="s">
        <v>472</v>
      </c>
      <c r="C227" s="311" t="s">
        <v>439</v>
      </c>
    </row>
    <row r="228" spans="1:3" ht="14.25">
      <c r="A228" s="310" t="s">
        <v>15</v>
      </c>
      <c r="B228" s="310" t="s">
        <v>472</v>
      </c>
      <c r="C228" s="311" t="s">
        <v>439</v>
      </c>
    </row>
    <row r="229" spans="1:3" ht="14.25">
      <c r="A229" s="310" t="s">
        <v>15</v>
      </c>
      <c r="B229" s="310" t="s">
        <v>472</v>
      </c>
      <c r="C229" s="311" t="s">
        <v>439</v>
      </c>
    </row>
    <row r="230" spans="1:3" ht="14.25">
      <c r="A230" s="310" t="s">
        <v>15</v>
      </c>
      <c r="B230" s="310" t="s">
        <v>472</v>
      </c>
      <c r="C230" s="311" t="s">
        <v>545</v>
      </c>
    </row>
    <row r="231" spans="1:3" ht="14.25">
      <c r="A231" s="310" t="s">
        <v>15</v>
      </c>
      <c r="B231" s="310" t="s">
        <v>472</v>
      </c>
      <c r="C231" s="311" t="s">
        <v>546</v>
      </c>
    </row>
    <row r="232" spans="1:3" ht="14.25">
      <c r="A232" s="310" t="s">
        <v>15</v>
      </c>
      <c r="B232" s="310" t="s">
        <v>472</v>
      </c>
      <c r="C232" s="311" t="s">
        <v>547</v>
      </c>
    </row>
    <row r="233" spans="1:3" ht="14.25">
      <c r="A233" s="310" t="s">
        <v>15</v>
      </c>
      <c r="B233" s="310" t="s">
        <v>472</v>
      </c>
      <c r="C233" s="311" t="s">
        <v>548</v>
      </c>
    </row>
    <row r="234" spans="1:3" ht="14.25">
      <c r="A234" s="310" t="s">
        <v>15</v>
      </c>
      <c r="B234" s="310" t="s">
        <v>472</v>
      </c>
      <c r="C234" s="311" t="s">
        <v>520</v>
      </c>
    </row>
    <row r="235" spans="1:3" ht="14.25">
      <c r="A235" s="310" t="s">
        <v>15</v>
      </c>
      <c r="B235" s="310" t="s">
        <v>472</v>
      </c>
      <c r="C235" s="311" t="s">
        <v>520</v>
      </c>
    </row>
    <row r="236" spans="1:3" ht="14.25">
      <c r="A236" s="310" t="s">
        <v>15</v>
      </c>
      <c r="B236" s="310" t="s">
        <v>472</v>
      </c>
      <c r="C236" s="311" t="s">
        <v>520</v>
      </c>
    </row>
    <row r="237" spans="1:3" ht="14.25">
      <c r="A237" s="310" t="s">
        <v>15</v>
      </c>
      <c r="B237" s="310" t="s">
        <v>472</v>
      </c>
      <c r="C237" s="311" t="s">
        <v>520</v>
      </c>
    </row>
    <row r="238" spans="1:3" ht="14.25">
      <c r="A238" s="310" t="s">
        <v>15</v>
      </c>
      <c r="B238" s="310" t="s">
        <v>472</v>
      </c>
      <c r="C238" s="311" t="s">
        <v>446</v>
      </c>
    </row>
    <row r="239" spans="1:3" ht="14.25">
      <c r="A239" s="310" t="s">
        <v>15</v>
      </c>
      <c r="B239" s="310" t="s">
        <v>472</v>
      </c>
      <c r="C239" s="311" t="s">
        <v>446</v>
      </c>
    </row>
    <row r="240" spans="1:3" ht="14.25">
      <c r="A240" s="310" t="s">
        <v>15</v>
      </c>
      <c r="B240" s="310" t="s">
        <v>472</v>
      </c>
      <c r="C240" s="311" t="s">
        <v>446</v>
      </c>
    </row>
    <row r="241" spans="1:3" ht="14.25">
      <c r="A241" s="310" t="s">
        <v>15</v>
      </c>
      <c r="B241" s="310" t="s">
        <v>472</v>
      </c>
      <c r="C241" s="311" t="s">
        <v>446</v>
      </c>
    </row>
    <row r="242" spans="1:3" ht="14.25">
      <c r="A242" s="310" t="s">
        <v>15</v>
      </c>
      <c r="B242" s="310" t="s">
        <v>472</v>
      </c>
      <c r="C242" s="311" t="s">
        <v>549</v>
      </c>
    </row>
    <row r="243" spans="1:3" ht="14.25">
      <c r="A243" s="310" t="s">
        <v>15</v>
      </c>
      <c r="B243" s="310" t="s">
        <v>472</v>
      </c>
      <c r="C243" s="311" t="s">
        <v>550</v>
      </c>
    </row>
    <row r="244" spans="1:3" ht="14.25">
      <c r="A244" s="310" t="s">
        <v>15</v>
      </c>
      <c r="B244" s="310" t="s">
        <v>472</v>
      </c>
      <c r="C244" s="311" t="s">
        <v>551</v>
      </c>
    </row>
    <row r="245" spans="1:3" ht="14.25">
      <c r="A245" s="310" t="s">
        <v>15</v>
      </c>
      <c r="B245" s="310" t="s">
        <v>474</v>
      </c>
      <c r="C245" s="311" t="s">
        <v>552</v>
      </c>
    </row>
    <row r="246" spans="1:3" ht="14.25">
      <c r="A246" s="310" t="s">
        <v>15</v>
      </c>
      <c r="B246" s="310" t="s">
        <v>474</v>
      </c>
      <c r="C246" s="311" t="s">
        <v>439</v>
      </c>
    </row>
    <row r="247" spans="1:3" ht="14.25">
      <c r="A247" s="310" t="s">
        <v>15</v>
      </c>
      <c r="B247" s="310" t="s">
        <v>474</v>
      </c>
      <c r="C247" s="311" t="s">
        <v>439</v>
      </c>
    </row>
    <row r="248" spans="1:3" ht="14.25">
      <c r="A248" s="310" t="s">
        <v>15</v>
      </c>
      <c r="B248" s="310" t="s">
        <v>474</v>
      </c>
      <c r="C248" s="311" t="s">
        <v>439</v>
      </c>
    </row>
    <row r="249" spans="1:3" ht="14.25">
      <c r="A249" s="310" t="s">
        <v>15</v>
      </c>
      <c r="B249" s="310" t="s">
        <v>474</v>
      </c>
      <c r="C249" s="311" t="s">
        <v>439</v>
      </c>
    </row>
    <row r="250" spans="1:3" ht="14.25">
      <c r="A250" s="310" t="s">
        <v>15</v>
      </c>
      <c r="B250" s="310" t="s">
        <v>474</v>
      </c>
      <c r="C250" s="311" t="s">
        <v>439</v>
      </c>
    </row>
    <row r="251" spans="1:3" ht="14.25">
      <c r="A251" s="310" t="s">
        <v>15</v>
      </c>
      <c r="B251" s="310" t="s">
        <v>474</v>
      </c>
      <c r="C251" s="311" t="s">
        <v>439</v>
      </c>
    </row>
    <row r="252" spans="1:3" ht="14.25">
      <c r="A252" s="310" t="s">
        <v>15</v>
      </c>
      <c r="B252" s="310" t="s">
        <v>474</v>
      </c>
      <c r="C252" s="311" t="s">
        <v>439</v>
      </c>
    </row>
    <row r="253" spans="1:3" ht="14.25">
      <c r="A253" s="310" t="s">
        <v>15</v>
      </c>
      <c r="B253" s="310" t="s">
        <v>474</v>
      </c>
      <c r="C253" s="311" t="s">
        <v>439</v>
      </c>
    </row>
    <row r="254" spans="1:3" ht="14.25">
      <c r="A254" s="310" t="s">
        <v>15</v>
      </c>
      <c r="B254" s="310" t="s">
        <v>474</v>
      </c>
      <c r="C254" s="311" t="s">
        <v>475</v>
      </c>
    </row>
    <row r="255" spans="1:3" ht="14.25">
      <c r="A255" s="310" t="s">
        <v>15</v>
      </c>
      <c r="B255" s="310" t="s">
        <v>474</v>
      </c>
      <c r="C255" s="311" t="s">
        <v>475</v>
      </c>
    </row>
    <row r="256" spans="1:3" ht="14.25">
      <c r="A256" s="310" t="s">
        <v>15</v>
      </c>
      <c r="B256" s="310" t="s">
        <v>474</v>
      </c>
      <c r="C256" s="311" t="s">
        <v>553</v>
      </c>
    </row>
    <row r="257" spans="1:3" ht="14.25">
      <c r="A257" s="310" t="s">
        <v>15</v>
      </c>
      <c r="B257" s="310" t="s">
        <v>474</v>
      </c>
      <c r="C257" s="311" t="s">
        <v>477</v>
      </c>
    </row>
    <row r="258" spans="1:3" ht="14.25">
      <c r="A258" s="310" t="s">
        <v>15</v>
      </c>
      <c r="B258" s="310" t="s">
        <v>474</v>
      </c>
      <c r="C258" s="311" t="s">
        <v>554</v>
      </c>
    </row>
    <row r="259" spans="1:3" ht="14.25">
      <c r="A259" s="310" t="s">
        <v>15</v>
      </c>
      <c r="B259" s="310" t="s">
        <v>474</v>
      </c>
      <c r="C259" s="311" t="s">
        <v>479</v>
      </c>
    </row>
    <row r="260" spans="1:3" ht="14.25">
      <c r="A260" s="310" t="s">
        <v>15</v>
      </c>
      <c r="B260" s="310" t="s">
        <v>474</v>
      </c>
      <c r="C260" s="311" t="s">
        <v>446</v>
      </c>
    </row>
    <row r="261" spans="1:3" ht="14.25">
      <c r="A261" s="310" t="s">
        <v>15</v>
      </c>
      <c r="B261" s="310" t="s">
        <v>474</v>
      </c>
      <c r="C261" s="311" t="s">
        <v>446</v>
      </c>
    </row>
    <row r="262" spans="1:3" ht="14.25">
      <c r="A262" s="310" t="s">
        <v>15</v>
      </c>
      <c r="B262" s="310" t="s">
        <v>474</v>
      </c>
      <c r="C262" s="311" t="s">
        <v>446</v>
      </c>
    </row>
    <row r="263" spans="1:3" ht="14.25">
      <c r="A263" s="310" t="s">
        <v>15</v>
      </c>
      <c r="B263" s="310" t="s">
        <v>474</v>
      </c>
      <c r="C263" s="311" t="s">
        <v>446</v>
      </c>
    </row>
    <row r="264" spans="1:3" ht="14.25">
      <c r="A264" s="310" t="s">
        <v>15</v>
      </c>
      <c r="B264" s="310" t="s">
        <v>474</v>
      </c>
      <c r="C264" s="311" t="s">
        <v>446</v>
      </c>
    </row>
    <row r="265" spans="1:3" ht="14.25">
      <c r="A265" s="310" t="s">
        <v>15</v>
      </c>
      <c r="B265" s="310" t="s">
        <v>474</v>
      </c>
      <c r="C265" s="311" t="s">
        <v>446</v>
      </c>
    </row>
    <row r="266" spans="1:3" ht="14.25">
      <c r="A266" s="310" t="s">
        <v>15</v>
      </c>
      <c r="B266" s="310" t="s">
        <v>474</v>
      </c>
      <c r="C266" s="311" t="s">
        <v>555</v>
      </c>
    </row>
    <row r="267" spans="1:3" ht="14.25">
      <c r="A267" s="310" t="s">
        <v>15</v>
      </c>
      <c r="B267" s="310" t="s">
        <v>480</v>
      </c>
      <c r="C267" s="311" t="s">
        <v>556</v>
      </c>
    </row>
    <row r="268" spans="1:3" ht="14.25">
      <c r="A268" s="310" t="s">
        <v>15</v>
      </c>
      <c r="B268" s="310" t="s">
        <v>480</v>
      </c>
      <c r="C268" s="311" t="s">
        <v>557</v>
      </c>
    </row>
    <row r="269" spans="1:3" ht="14.25">
      <c r="A269" s="310" t="s">
        <v>15</v>
      </c>
      <c r="B269" s="310" t="s">
        <v>480</v>
      </c>
      <c r="C269" s="311" t="s">
        <v>439</v>
      </c>
    </row>
    <row r="270" spans="1:3" ht="14.25">
      <c r="A270" s="310" t="s">
        <v>15</v>
      </c>
      <c r="B270" s="310" t="s">
        <v>480</v>
      </c>
      <c r="C270" s="311" t="s">
        <v>439</v>
      </c>
    </row>
    <row r="271" spans="1:3" ht="14.25">
      <c r="A271" s="310" t="s">
        <v>15</v>
      </c>
      <c r="B271" s="310" t="s">
        <v>480</v>
      </c>
      <c r="C271" s="311" t="s">
        <v>558</v>
      </c>
    </row>
    <row r="272" spans="1:3" ht="14.25">
      <c r="A272" s="310" t="s">
        <v>15</v>
      </c>
      <c r="B272" s="310" t="s">
        <v>480</v>
      </c>
      <c r="C272" s="311" t="s">
        <v>446</v>
      </c>
    </row>
    <row r="273" spans="1:3" ht="14.25">
      <c r="A273" s="310" t="s">
        <v>15</v>
      </c>
      <c r="B273" s="310" t="s">
        <v>480</v>
      </c>
      <c r="C273" s="311" t="s">
        <v>555</v>
      </c>
    </row>
    <row r="274" spans="1:3" ht="14.25">
      <c r="A274" s="310" t="s">
        <v>15</v>
      </c>
      <c r="B274" s="310" t="s">
        <v>482</v>
      </c>
      <c r="C274" s="311" t="s">
        <v>556</v>
      </c>
    </row>
    <row r="275" spans="1:3" ht="14.25">
      <c r="A275" s="310" t="s">
        <v>15</v>
      </c>
      <c r="B275" s="310" t="s">
        <v>482</v>
      </c>
      <c r="C275" s="311" t="s">
        <v>463</v>
      </c>
    </row>
    <row r="276" spans="1:3" ht="14.25">
      <c r="A276" s="310" t="s">
        <v>15</v>
      </c>
      <c r="B276" s="310" t="s">
        <v>482</v>
      </c>
      <c r="C276" s="311" t="s">
        <v>463</v>
      </c>
    </row>
    <row r="277" spans="1:3" ht="14.25">
      <c r="A277" s="310" t="s">
        <v>15</v>
      </c>
      <c r="B277" s="310" t="s">
        <v>482</v>
      </c>
      <c r="C277" s="311" t="s">
        <v>559</v>
      </c>
    </row>
    <row r="278" spans="1:3" ht="14.25">
      <c r="A278" s="310" t="s">
        <v>15</v>
      </c>
      <c r="B278" s="310" t="s">
        <v>560</v>
      </c>
      <c r="C278" s="311" t="s">
        <v>561</v>
      </c>
    </row>
    <row r="279" spans="1:3" ht="14.25">
      <c r="A279" s="310" t="s">
        <v>15</v>
      </c>
      <c r="B279" s="310" t="s">
        <v>484</v>
      </c>
      <c r="C279" s="311" t="s">
        <v>556</v>
      </c>
    </row>
    <row r="280" spans="1:3" ht="14.25">
      <c r="A280" s="310" t="s">
        <v>15</v>
      </c>
      <c r="B280" s="310" t="s">
        <v>484</v>
      </c>
      <c r="C280" s="311" t="s">
        <v>556</v>
      </c>
    </row>
    <row r="281" spans="1:3" ht="14.25">
      <c r="A281" s="310" t="s">
        <v>15</v>
      </c>
      <c r="B281" s="310" t="s">
        <v>484</v>
      </c>
      <c r="C281" s="311" t="s">
        <v>556</v>
      </c>
    </row>
    <row r="282" spans="1:3" ht="14.25">
      <c r="A282" s="310" t="s">
        <v>15</v>
      </c>
      <c r="B282" s="310" t="s">
        <v>484</v>
      </c>
      <c r="C282" s="311" t="s">
        <v>439</v>
      </c>
    </row>
    <row r="283" spans="1:3" ht="14.25">
      <c r="A283" s="310" t="s">
        <v>15</v>
      </c>
      <c r="B283" s="310" t="s">
        <v>484</v>
      </c>
      <c r="C283" s="311" t="s">
        <v>439</v>
      </c>
    </row>
    <row r="284" spans="1:3" ht="14.25">
      <c r="A284" s="310" t="s">
        <v>15</v>
      </c>
      <c r="B284" s="310" t="s">
        <v>484</v>
      </c>
      <c r="C284" s="311" t="s">
        <v>518</v>
      </c>
    </row>
    <row r="285" spans="1:3" ht="14.25">
      <c r="A285" s="310" t="s">
        <v>15</v>
      </c>
      <c r="B285" s="310" t="s">
        <v>484</v>
      </c>
      <c r="C285" s="311" t="s">
        <v>512</v>
      </c>
    </row>
    <row r="286" spans="1:3" ht="14.25">
      <c r="A286" s="310" t="s">
        <v>15</v>
      </c>
      <c r="B286" s="310" t="s">
        <v>484</v>
      </c>
      <c r="C286" s="311" t="s">
        <v>562</v>
      </c>
    </row>
    <row r="287" spans="1:3" ht="14.25">
      <c r="A287" s="310" t="s">
        <v>15</v>
      </c>
      <c r="B287" s="310" t="s">
        <v>484</v>
      </c>
      <c r="C287" s="311" t="s">
        <v>563</v>
      </c>
    </row>
    <row r="288" spans="1:3" ht="14.25">
      <c r="A288" s="310" t="s">
        <v>15</v>
      </c>
      <c r="B288" s="310" t="s">
        <v>484</v>
      </c>
      <c r="C288" s="311" t="s">
        <v>478</v>
      </c>
    </row>
    <row r="289" spans="1:3" ht="14.25">
      <c r="A289" s="310" t="s">
        <v>15</v>
      </c>
      <c r="B289" s="310" t="s">
        <v>484</v>
      </c>
      <c r="C289" s="311" t="s">
        <v>446</v>
      </c>
    </row>
    <row r="290" spans="1:3" ht="14.25">
      <c r="A290" s="310" t="s">
        <v>15</v>
      </c>
      <c r="B290" s="310" t="s">
        <v>484</v>
      </c>
      <c r="C290" s="311" t="s">
        <v>446</v>
      </c>
    </row>
    <row r="291" spans="1:3" ht="14.25">
      <c r="A291" s="310" t="s">
        <v>15</v>
      </c>
      <c r="B291" s="310" t="s">
        <v>484</v>
      </c>
      <c r="C291" s="311" t="s">
        <v>446</v>
      </c>
    </row>
    <row r="292" spans="1:3" ht="14.25">
      <c r="A292" s="310" t="s">
        <v>15</v>
      </c>
      <c r="B292" s="310" t="s">
        <v>484</v>
      </c>
      <c r="C292" s="311" t="s">
        <v>446</v>
      </c>
    </row>
    <row r="293" spans="1:3" ht="14.25">
      <c r="A293" s="310" t="s">
        <v>15</v>
      </c>
      <c r="B293" s="310" t="s">
        <v>484</v>
      </c>
      <c r="C293" s="311" t="s">
        <v>555</v>
      </c>
    </row>
    <row r="294" spans="1:3" ht="14.25">
      <c r="A294" s="310" t="s">
        <v>15</v>
      </c>
      <c r="B294" s="310" t="s">
        <v>484</v>
      </c>
      <c r="C294" s="311" t="s">
        <v>462</v>
      </c>
    </row>
    <row r="295" spans="1:3" ht="14.25">
      <c r="A295" s="310" t="s">
        <v>16</v>
      </c>
      <c r="B295" s="310" t="s">
        <v>486</v>
      </c>
      <c r="C295" s="311" t="s">
        <v>446</v>
      </c>
    </row>
    <row r="296" spans="1:3" ht="14.25">
      <c r="A296" s="310" t="s">
        <v>16</v>
      </c>
      <c r="B296" s="310" t="s">
        <v>486</v>
      </c>
      <c r="C296" s="311" t="s">
        <v>446</v>
      </c>
    </row>
    <row r="297" spans="1:3" ht="14.25">
      <c r="A297" s="310" t="s">
        <v>487</v>
      </c>
      <c r="B297" s="310" t="s">
        <v>7</v>
      </c>
      <c r="C297" s="311" t="s">
        <v>564</v>
      </c>
    </row>
    <row r="298" spans="1:3" ht="14.25">
      <c r="A298" s="310" t="s">
        <v>487</v>
      </c>
      <c r="B298" s="310" t="s">
        <v>7</v>
      </c>
      <c r="C298" s="311" t="s">
        <v>565</v>
      </c>
    </row>
    <row r="299" spans="1:3" ht="14.25">
      <c r="A299" s="310" t="s">
        <v>487</v>
      </c>
      <c r="B299" s="310" t="s">
        <v>7</v>
      </c>
      <c r="C299" s="311" t="s">
        <v>490</v>
      </c>
    </row>
    <row r="300" spans="1:3" ht="14.25">
      <c r="A300" s="310" t="s">
        <v>487</v>
      </c>
      <c r="B300" s="310" t="s">
        <v>7</v>
      </c>
      <c r="C300" s="311" t="s">
        <v>490</v>
      </c>
    </row>
    <row r="301" spans="1:3" ht="14.25">
      <c r="A301" s="310" t="s">
        <v>487</v>
      </c>
      <c r="B301" s="310" t="s">
        <v>7</v>
      </c>
      <c r="C301" s="311" t="s">
        <v>492</v>
      </c>
    </row>
    <row r="302" spans="1:3" ht="14.25">
      <c r="A302" s="310" t="s">
        <v>487</v>
      </c>
      <c r="B302" s="310" t="s">
        <v>7</v>
      </c>
      <c r="C302" s="311" t="s">
        <v>452</v>
      </c>
    </row>
    <row r="303" spans="1:3" ht="14.25">
      <c r="A303" s="310" t="s">
        <v>487</v>
      </c>
      <c r="B303" s="310" t="s">
        <v>493</v>
      </c>
      <c r="C303" s="311" t="s">
        <v>494</v>
      </c>
    </row>
    <row r="304" spans="1:3" ht="14.25">
      <c r="A304" s="310" t="s">
        <v>487</v>
      </c>
      <c r="B304" s="310" t="s">
        <v>493</v>
      </c>
      <c r="C304" s="311" t="s">
        <v>494</v>
      </c>
    </row>
    <row r="305" spans="1:3" ht="14.25">
      <c r="A305" s="310" t="s">
        <v>487</v>
      </c>
      <c r="B305" s="310" t="s">
        <v>493</v>
      </c>
      <c r="C305" s="311" t="s">
        <v>494</v>
      </c>
    </row>
    <row r="306" spans="1:3" ht="14.25">
      <c r="A306" s="310" t="s">
        <v>487</v>
      </c>
      <c r="B306" s="310" t="s">
        <v>493</v>
      </c>
      <c r="C306" s="311" t="s">
        <v>494</v>
      </c>
    </row>
    <row r="307" spans="1:3" ht="14.25">
      <c r="A307" s="310" t="s">
        <v>487</v>
      </c>
      <c r="B307" s="310" t="s">
        <v>493</v>
      </c>
      <c r="C307" s="311" t="s">
        <v>495</v>
      </c>
    </row>
    <row r="308" spans="1:3" ht="14.25">
      <c r="A308" s="310" t="s">
        <v>487</v>
      </c>
      <c r="B308" s="310" t="s">
        <v>493</v>
      </c>
      <c r="C308" s="311" t="s">
        <v>495</v>
      </c>
    </row>
    <row r="309" spans="1:3" ht="14.25">
      <c r="A309" s="310" t="s">
        <v>487</v>
      </c>
      <c r="B309" s="310" t="s">
        <v>493</v>
      </c>
      <c r="C309" s="311" t="s">
        <v>495</v>
      </c>
    </row>
    <row r="310" spans="1:3" ht="14.25">
      <c r="A310" s="310" t="s">
        <v>487</v>
      </c>
      <c r="B310" s="310" t="s">
        <v>493</v>
      </c>
      <c r="C310" s="311" t="s">
        <v>566</v>
      </c>
    </row>
    <row r="311" spans="1:3" ht="14.25">
      <c r="A311" s="310" t="s">
        <v>487</v>
      </c>
      <c r="B311" s="310" t="s">
        <v>493</v>
      </c>
      <c r="C311" s="311" t="s">
        <v>566</v>
      </c>
    </row>
    <row r="312" spans="1:3" ht="14.25">
      <c r="A312" s="310" t="s">
        <v>487</v>
      </c>
      <c r="B312" s="310" t="s">
        <v>493</v>
      </c>
      <c r="C312" s="311" t="s">
        <v>490</v>
      </c>
    </row>
    <row r="313" spans="1:3" ht="14.25">
      <c r="A313" s="310" t="s">
        <v>487</v>
      </c>
      <c r="B313" s="310" t="s">
        <v>493</v>
      </c>
      <c r="C313" s="311" t="s">
        <v>490</v>
      </c>
    </row>
    <row r="314" spans="1:3" ht="14.25">
      <c r="A314" s="310" t="s">
        <v>487</v>
      </c>
      <c r="B314" s="310" t="s">
        <v>493</v>
      </c>
      <c r="C314" s="311" t="s">
        <v>567</v>
      </c>
    </row>
    <row r="315" spans="1:3" ht="14.25">
      <c r="A315" s="310" t="s">
        <v>487</v>
      </c>
      <c r="B315" s="310" t="s">
        <v>493</v>
      </c>
      <c r="C315" s="311" t="s">
        <v>568</v>
      </c>
    </row>
    <row r="316" spans="1:3" ht="14.25">
      <c r="A316" s="310" t="s">
        <v>487</v>
      </c>
      <c r="B316" s="310" t="s">
        <v>498</v>
      </c>
      <c r="C316" s="311" t="s">
        <v>569</v>
      </c>
    </row>
    <row r="317" spans="1:3" ht="14.25">
      <c r="A317" s="310" t="s">
        <v>487</v>
      </c>
      <c r="B317" s="310" t="s">
        <v>498</v>
      </c>
      <c r="C317" s="311" t="s">
        <v>499</v>
      </c>
    </row>
    <row r="318" spans="1:3" ht="14.25">
      <c r="A318" s="310" t="s">
        <v>487</v>
      </c>
      <c r="B318" s="310" t="s">
        <v>498</v>
      </c>
      <c r="C318" s="311" t="s">
        <v>499</v>
      </c>
    </row>
    <row r="319" spans="1:3" ht="14.25">
      <c r="A319" s="310" t="s">
        <v>487</v>
      </c>
      <c r="B319" s="310" t="s">
        <v>498</v>
      </c>
      <c r="C319" s="311" t="s">
        <v>499</v>
      </c>
    </row>
    <row r="320" spans="1:3" ht="14.25">
      <c r="A320" s="310" t="s">
        <v>487</v>
      </c>
      <c r="B320" s="310" t="s">
        <v>498</v>
      </c>
      <c r="C320" s="311" t="s">
        <v>570</v>
      </c>
    </row>
    <row r="321" spans="1:3" ht="14.25">
      <c r="A321" s="310" t="s">
        <v>487</v>
      </c>
      <c r="B321" s="310" t="s">
        <v>498</v>
      </c>
      <c r="C321" s="311" t="s">
        <v>531</v>
      </c>
    </row>
    <row r="322" spans="1:3" ht="14.25">
      <c r="A322" s="310" t="s">
        <v>487</v>
      </c>
      <c r="B322" s="310" t="s">
        <v>498</v>
      </c>
      <c r="C322" s="311" t="s">
        <v>528</v>
      </c>
    </row>
    <row r="323" spans="1:3" ht="14.25">
      <c r="A323" s="310" t="s">
        <v>487</v>
      </c>
      <c r="B323" s="310" t="s">
        <v>498</v>
      </c>
      <c r="C323" s="311" t="s">
        <v>571</v>
      </c>
    </row>
    <row r="324" spans="1:3" ht="14.25">
      <c r="A324" s="310" t="s">
        <v>487</v>
      </c>
      <c r="B324" s="310" t="s">
        <v>498</v>
      </c>
      <c r="C324" s="311" t="s">
        <v>572</v>
      </c>
    </row>
    <row r="325" spans="1:3" ht="14.25">
      <c r="A325" s="310" t="s">
        <v>487</v>
      </c>
      <c r="B325" s="310" t="s">
        <v>498</v>
      </c>
      <c r="C325" s="311" t="s">
        <v>573</v>
      </c>
    </row>
    <row r="326" spans="1:3" ht="14.25">
      <c r="A326" s="310" t="s">
        <v>487</v>
      </c>
      <c r="B326" s="310" t="s">
        <v>498</v>
      </c>
      <c r="C326" s="311" t="s">
        <v>574</v>
      </c>
    </row>
    <row r="327" spans="1:3" ht="14.25">
      <c r="A327" s="310" t="s">
        <v>487</v>
      </c>
      <c r="B327" s="310" t="s">
        <v>575</v>
      </c>
      <c r="C327" s="311" t="s">
        <v>439</v>
      </c>
    </row>
    <row r="328" spans="1:3" ht="14.25">
      <c r="A328" s="310" t="s">
        <v>487</v>
      </c>
      <c r="B328" s="310" t="s">
        <v>575</v>
      </c>
      <c r="C328" s="311" t="s">
        <v>439</v>
      </c>
    </row>
    <row r="329" spans="1:3" ht="14.25">
      <c r="A329" s="310" t="s">
        <v>487</v>
      </c>
      <c r="B329" s="310" t="s">
        <v>575</v>
      </c>
      <c r="C329" s="311" t="s">
        <v>576</v>
      </c>
    </row>
    <row r="330" spans="1:3" ht="14.25">
      <c r="A330" s="310" t="s">
        <v>487</v>
      </c>
      <c r="B330" s="310" t="s">
        <v>575</v>
      </c>
      <c r="C330" s="311" t="s">
        <v>577</v>
      </c>
    </row>
    <row r="331" spans="1:3" ht="14.25">
      <c r="A331" s="310" t="s">
        <v>487</v>
      </c>
      <c r="B331" s="310" t="s">
        <v>578</v>
      </c>
      <c r="C331" s="311" t="s">
        <v>579</v>
      </c>
    </row>
    <row r="332" spans="1:3" ht="14.25">
      <c r="A332" s="310" t="s">
        <v>487</v>
      </c>
      <c r="B332" s="310" t="s">
        <v>578</v>
      </c>
      <c r="C332" s="311" t="s">
        <v>580</v>
      </c>
    </row>
    <row r="333" spans="1:3" ht="14.25">
      <c r="A333" s="310" t="s">
        <v>487</v>
      </c>
      <c r="B333" s="310" t="s">
        <v>468</v>
      </c>
      <c r="C333" s="311" t="s">
        <v>466</v>
      </c>
    </row>
    <row r="334" spans="1:3" ht="14.25">
      <c r="A334" s="310" t="s">
        <v>500</v>
      </c>
      <c r="B334" s="310" t="s">
        <v>502</v>
      </c>
      <c r="C334" s="311" t="s">
        <v>481</v>
      </c>
    </row>
    <row r="335" spans="1:3" ht="14.25">
      <c r="A335" s="310" t="s">
        <v>500</v>
      </c>
      <c r="B335" s="310" t="s">
        <v>502</v>
      </c>
      <c r="C335" s="311" t="s">
        <v>481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5" fitToWidth="1" horizontalDpi="600" verticalDpi="600" orientation="portrait" paperSize="9" scale="74" r:id="rId1"/>
  <headerFooter alignWithMargins="0">
    <oddHeader>&amp;C&amp;"Arial,Fett"&amp;12&amp;EZuordnung von Hilfen zu den Trägern - RSD A - Oktober 2012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1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  <col min="14" max="15" width="11.140625" style="0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H1"/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D2"/>
      <c r="E2" s="300" t="s">
        <v>415</v>
      </c>
      <c r="F2" s="4" t="s">
        <v>416</v>
      </c>
      <c r="G2" s="127" t="s">
        <v>417</v>
      </c>
      <c r="H2"/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H3"/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>
        <v>3</v>
      </c>
      <c r="D5" s="30">
        <v>2</v>
      </c>
      <c r="E5" s="118">
        <f aca="true" t="shared" si="0" ref="E5:E12">SUM(C5:D5)</f>
        <v>5</v>
      </c>
      <c r="F5" s="59">
        <v>5</v>
      </c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>
        <v>5834.64</v>
      </c>
      <c r="M5" s="27" t="s">
        <v>51</v>
      </c>
    </row>
    <row r="6" spans="1:13" ht="12.75">
      <c r="A6" s="26" t="s">
        <v>192</v>
      </c>
      <c r="B6" s="27" t="s">
        <v>271</v>
      </c>
      <c r="C6" s="25">
        <v>2</v>
      </c>
      <c r="D6" s="30"/>
      <c r="E6" s="118">
        <f t="shared" si="0"/>
        <v>2</v>
      </c>
      <c r="F6" s="59">
        <v>2</v>
      </c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>
        <v>444.6</v>
      </c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10</v>
      </c>
      <c r="D8" s="30">
        <v>4</v>
      </c>
      <c r="E8" s="118">
        <f t="shared" si="0"/>
        <v>14</v>
      </c>
      <c r="F8" s="59">
        <v>14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>
        <v>2823.87</v>
      </c>
      <c r="M8" s="27" t="s">
        <v>51</v>
      </c>
    </row>
    <row r="9" spans="1:13" ht="12.75">
      <c r="A9" s="26" t="s">
        <v>6</v>
      </c>
      <c r="B9" s="27" t="s">
        <v>172</v>
      </c>
      <c r="C9" s="25"/>
      <c r="D9" s="30">
        <v>4</v>
      </c>
      <c r="E9" s="118">
        <f t="shared" si="0"/>
        <v>4</v>
      </c>
      <c r="F9" s="59">
        <v>10</v>
      </c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>
        <v>33336.84</v>
      </c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>
        <v>6</v>
      </c>
      <c r="E10" s="118">
        <f t="shared" si="0"/>
        <v>6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>
        <v>15446.59</v>
      </c>
      <c r="M10" s="27" t="s">
        <v>51</v>
      </c>
    </row>
    <row r="11" spans="1:13" ht="12.75">
      <c r="A11" s="26" t="s">
        <v>38</v>
      </c>
      <c r="B11" s="27" t="s">
        <v>39</v>
      </c>
      <c r="C11" s="25">
        <v>2</v>
      </c>
      <c r="D11" s="30"/>
      <c r="E11" s="118">
        <f t="shared" si="0"/>
        <v>2</v>
      </c>
      <c r="F11" s="24">
        <v>2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/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16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>
        <v>2</v>
      </c>
      <c r="D14" s="85"/>
      <c r="E14" s="118">
        <f aca="true" t="shared" si="1" ref="E14:E23">SUM(C14:D14)</f>
        <v>2</v>
      </c>
      <c r="F14" s="142">
        <v>2</v>
      </c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/>
      <c r="M14" t="s">
        <v>51</v>
      </c>
    </row>
    <row r="15" spans="1:13" ht="12.75">
      <c r="A15" s="26" t="s">
        <v>196</v>
      </c>
      <c r="B15" t="s">
        <v>190</v>
      </c>
      <c r="C15" s="25">
        <v>1</v>
      </c>
      <c r="D15" s="30"/>
      <c r="E15" s="118">
        <f t="shared" si="1"/>
        <v>1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>
        <v>3117.36</v>
      </c>
      <c r="M15" t="s">
        <v>51</v>
      </c>
    </row>
    <row r="16" spans="1:13" ht="12.75">
      <c r="A16" s="26" t="s">
        <v>196</v>
      </c>
      <c r="B16" t="s">
        <v>388</v>
      </c>
      <c r="C16" s="25"/>
      <c r="D16" s="30"/>
      <c r="E16" s="118">
        <f t="shared" si="1"/>
        <v>0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/>
      <c r="M16" t="s">
        <v>51</v>
      </c>
    </row>
    <row r="17" spans="1:13" ht="12.75">
      <c r="A17" s="26" t="s">
        <v>196</v>
      </c>
      <c r="B17" t="s">
        <v>389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>
        <v>4</v>
      </c>
      <c r="D18" s="30">
        <v>10</v>
      </c>
      <c r="E18" s="118">
        <f t="shared" si="1"/>
        <v>14</v>
      </c>
      <c r="F18" s="24">
        <v>35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>
        <v>11952.63</v>
      </c>
      <c r="M18" t="s">
        <v>51</v>
      </c>
    </row>
    <row r="19" spans="1:13" ht="12.75">
      <c r="A19" s="84" t="s">
        <v>195</v>
      </c>
      <c r="B19" t="s">
        <v>7</v>
      </c>
      <c r="C19" s="25">
        <v>11</v>
      </c>
      <c r="D19" s="30">
        <v>10</v>
      </c>
      <c r="E19" s="118">
        <f t="shared" si="1"/>
        <v>21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6553.72</v>
      </c>
      <c r="M19" t="s">
        <v>51</v>
      </c>
    </row>
    <row r="20" spans="1:13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</row>
    <row r="21" spans="1:13" ht="12.75">
      <c r="A21" s="26" t="s">
        <v>8</v>
      </c>
      <c r="B21" t="s">
        <v>9</v>
      </c>
      <c r="C21" s="25">
        <v>3</v>
      </c>
      <c r="D21" s="30">
        <v>1</v>
      </c>
      <c r="E21" s="118">
        <f t="shared" si="1"/>
        <v>4</v>
      </c>
      <c r="F21" s="59">
        <v>4</v>
      </c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>
        <v>2412.5</v>
      </c>
      <c r="M21" t="s">
        <v>51</v>
      </c>
    </row>
    <row r="22" spans="1:13" ht="12.75">
      <c r="A22" s="26" t="s">
        <v>10</v>
      </c>
      <c r="B22" t="s">
        <v>154</v>
      </c>
      <c r="C22" s="141">
        <v>24</v>
      </c>
      <c r="D22" s="75">
        <v>8</v>
      </c>
      <c r="E22" s="118">
        <f t="shared" si="1"/>
        <v>32</v>
      </c>
      <c r="F22" s="138">
        <v>32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20284.36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30</v>
      </c>
      <c r="D23" s="75">
        <v>16</v>
      </c>
      <c r="E23" s="220">
        <f t="shared" si="1"/>
        <v>46</v>
      </c>
      <c r="F23" s="138">
        <v>46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33299.18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16</v>
      </c>
      <c r="D25" s="85">
        <v>2</v>
      </c>
      <c r="E25" s="118">
        <f>SUM(C25:D25)</f>
        <v>18</v>
      </c>
      <c r="F25" s="142">
        <v>19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>
        <v>35315.98</v>
      </c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/>
      <c r="D28" s="75"/>
      <c r="E28" s="138">
        <f>SUM(C28:D28)</f>
        <v>0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6</v>
      </c>
      <c r="D30" s="85">
        <v>7</v>
      </c>
      <c r="E30" s="118">
        <f>SUM(C30:D30)</f>
        <v>13</v>
      </c>
      <c r="F30" s="142">
        <v>36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11997.7</v>
      </c>
      <c r="M30" t="s">
        <v>51</v>
      </c>
    </row>
    <row r="31" spans="1:13" ht="12.75">
      <c r="A31" s="26" t="s">
        <v>14</v>
      </c>
      <c r="B31" t="s">
        <v>364</v>
      </c>
      <c r="C31" s="25">
        <v>5</v>
      </c>
      <c r="D31" s="30">
        <v>9</v>
      </c>
      <c r="E31" s="59">
        <f>SUM(C31:D31)</f>
        <v>14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18219.53</v>
      </c>
      <c r="M31" t="s">
        <v>51</v>
      </c>
    </row>
    <row r="32" spans="1:13" ht="12.75">
      <c r="A32" s="26" t="s">
        <v>14</v>
      </c>
      <c r="B32" t="s">
        <v>365</v>
      </c>
      <c r="C32" s="25"/>
      <c r="D32" s="30"/>
      <c r="E32" s="59">
        <f>SUM(C32:D32)</f>
        <v>0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/>
      <c r="M32" t="s">
        <v>51</v>
      </c>
    </row>
    <row r="33" spans="1:13" ht="12.75">
      <c r="A33" s="26" t="s">
        <v>14</v>
      </c>
      <c r="B33" t="s">
        <v>366</v>
      </c>
      <c r="C33" s="25">
        <v>2</v>
      </c>
      <c r="D33" s="30"/>
      <c r="E33" s="59">
        <f>SUM(C33:D33)</f>
        <v>2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>
        <v>389</v>
      </c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3558.27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>
        <v>469</v>
      </c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46.2</v>
      </c>
      <c r="M36" t="s">
        <v>51</v>
      </c>
    </row>
    <row r="37" spans="1:13" ht="12.75">
      <c r="A37" s="76" t="s">
        <v>14</v>
      </c>
      <c r="B37" t="s">
        <v>370</v>
      </c>
      <c r="C37" s="25">
        <v>2</v>
      </c>
      <c r="D37" s="30">
        <v>2</v>
      </c>
      <c r="E37" s="59">
        <f>SUM(C37:D37)</f>
        <v>4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/>
      <c r="M37" t="s">
        <v>51</v>
      </c>
    </row>
    <row r="38" spans="1:13" ht="12.75">
      <c r="A38" s="76" t="s">
        <v>14</v>
      </c>
      <c r="B38" t="s">
        <v>371</v>
      </c>
      <c r="C38" s="25">
        <v>2</v>
      </c>
      <c r="D38" s="30">
        <v>1</v>
      </c>
      <c r="E38" s="59">
        <f>SUM(C38:D38)</f>
        <v>3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/>
      <c r="M38" t="s">
        <v>51</v>
      </c>
    </row>
    <row r="39" spans="1:13" ht="12.75">
      <c r="A39" s="76" t="s">
        <v>14</v>
      </c>
      <c r="B39" t="s">
        <v>372</v>
      </c>
      <c r="C39" s="25"/>
      <c r="D39" s="30"/>
      <c r="E39" s="59">
        <f>SUM(C39:D39)</f>
        <v>0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/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23</v>
      </c>
      <c r="D45" s="85">
        <v>25</v>
      </c>
      <c r="E45" s="118">
        <f aca="true" t="shared" si="2" ref="E45:E56">SUM(C45:D45)</f>
        <v>48</v>
      </c>
      <c r="F45" s="118">
        <v>48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434</v>
      </c>
      <c r="L45" s="74">
        <v>125714.35</v>
      </c>
      <c r="M45" t="s">
        <v>51</v>
      </c>
    </row>
    <row r="46" spans="1:13" ht="12.75">
      <c r="A46" s="26" t="s">
        <v>15</v>
      </c>
      <c r="B46" t="s">
        <v>162</v>
      </c>
      <c r="C46" s="25">
        <v>5</v>
      </c>
      <c r="D46" s="30">
        <v>7</v>
      </c>
      <c r="E46" s="59">
        <f t="shared" si="2"/>
        <v>12</v>
      </c>
      <c r="F46" s="59">
        <v>12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19567.81</v>
      </c>
      <c r="M46" t="s">
        <v>51</v>
      </c>
    </row>
    <row r="47" spans="1:13" ht="12.75">
      <c r="A47" s="26" t="s">
        <v>15</v>
      </c>
      <c r="B47" t="s">
        <v>163</v>
      </c>
      <c r="C47" s="25">
        <v>7</v>
      </c>
      <c r="D47" s="30">
        <v>3</v>
      </c>
      <c r="E47" s="59">
        <f t="shared" si="2"/>
        <v>10</v>
      </c>
      <c r="F47" s="59">
        <v>10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22322.88</v>
      </c>
      <c r="M47" t="s">
        <v>51</v>
      </c>
    </row>
    <row r="48" spans="1:13" ht="12.75">
      <c r="A48" s="26" t="s">
        <v>15</v>
      </c>
      <c r="B48" t="s">
        <v>164</v>
      </c>
      <c r="C48" s="25">
        <v>24</v>
      </c>
      <c r="D48" s="30">
        <v>16</v>
      </c>
      <c r="E48" s="59">
        <f t="shared" si="2"/>
        <v>40</v>
      </c>
      <c r="F48" s="59">
        <v>40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82" t="s">
        <v>127</v>
      </c>
      <c r="L48" s="50">
        <v>81911.08</v>
      </c>
      <c r="M48" t="s">
        <v>51</v>
      </c>
    </row>
    <row r="49" spans="1:13" ht="12.75">
      <c r="A49" s="26" t="s">
        <v>15</v>
      </c>
      <c r="B49" t="s">
        <v>306</v>
      </c>
      <c r="C49" s="25">
        <v>18</v>
      </c>
      <c r="D49" s="30">
        <v>10</v>
      </c>
      <c r="E49" s="59">
        <f t="shared" si="2"/>
        <v>28</v>
      </c>
      <c r="F49" s="59">
        <v>28</v>
      </c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>
        <v>53336.69</v>
      </c>
      <c r="M49" t="s">
        <v>51</v>
      </c>
    </row>
    <row r="50" spans="1:13" ht="12.75">
      <c r="A50" s="26" t="s">
        <v>15</v>
      </c>
      <c r="B50" t="s">
        <v>307</v>
      </c>
      <c r="C50" s="25">
        <v>1</v>
      </c>
      <c r="D50" s="30"/>
      <c r="E50" s="59">
        <f t="shared" si="2"/>
        <v>1</v>
      </c>
      <c r="F50" s="59">
        <v>1</v>
      </c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/>
      <c r="M50" t="s">
        <v>51</v>
      </c>
    </row>
    <row r="51" spans="1:13" ht="12.75">
      <c r="A51" s="26" t="s">
        <v>15</v>
      </c>
      <c r="B51" t="s">
        <v>308</v>
      </c>
      <c r="C51" s="25">
        <v>4</v>
      </c>
      <c r="D51" s="30"/>
      <c r="E51" s="59">
        <f t="shared" si="2"/>
        <v>4</v>
      </c>
      <c r="F51" s="24">
        <v>4</v>
      </c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>
        <v>3735.33</v>
      </c>
      <c r="M51" t="s">
        <v>51</v>
      </c>
    </row>
    <row r="52" spans="1:13" ht="13.5" thickBot="1">
      <c r="A52" s="76" t="s">
        <v>15</v>
      </c>
      <c r="B52" t="s">
        <v>309</v>
      </c>
      <c r="C52" s="141">
        <v>1</v>
      </c>
      <c r="D52" s="75"/>
      <c r="E52" s="138">
        <f t="shared" si="2"/>
        <v>1</v>
      </c>
      <c r="F52" s="138">
        <v>1</v>
      </c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82" t="s">
        <v>324</v>
      </c>
      <c r="L52" s="71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>
        <v>4</v>
      </c>
      <c r="D54" s="85">
        <v>4</v>
      </c>
      <c r="E54" s="118">
        <f t="shared" si="2"/>
        <v>8</v>
      </c>
      <c r="F54" s="118">
        <v>8</v>
      </c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>
        <v>6959.72</v>
      </c>
      <c r="M54" t="s">
        <v>51</v>
      </c>
    </row>
    <row r="55" spans="1:13" ht="15">
      <c r="A55" s="26" t="s">
        <v>16</v>
      </c>
      <c r="B55" s="219" t="s">
        <v>377</v>
      </c>
      <c r="C55" s="58"/>
      <c r="D55" s="30"/>
      <c r="E55" s="59">
        <f t="shared" si="2"/>
        <v>0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/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/>
      <c r="E56" s="138">
        <f t="shared" si="2"/>
        <v>0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7</v>
      </c>
      <c r="D58" s="85">
        <v>2</v>
      </c>
      <c r="E58" s="118">
        <f aca="true" t="shared" si="4" ref="E58:E68">SUM(C58:D58)</f>
        <v>9</v>
      </c>
      <c r="F58" s="142">
        <v>20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3852.1</v>
      </c>
      <c r="M58" t="s">
        <v>51</v>
      </c>
    </row>
    <row r="59" spans="1:13" ht="12.75">
      <c r="A59" s="26" t="s">
        <v>17</v>
      </c>
      <c r="B59" t="s">
        <v>215</v>
      </c>
      <c r="C59" s="25">
        <v>7</v>
      </c>
      <c r="D59" s="30">
        <v>1</v>
      </c>
      <c r="E59" s="59">
        <f t="shared" si="4"/>
        <v>8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4639.73</v>
      </c>
      <c r="M59" t="s">
        <v>51</v>
      </c>
    </row>
    <row r="60" spans="1:13" ht="12.75">
      <c r="A60" s="26" t="s">
        <v>17</v>
      </c>
      <c r="B60" t="s">
        <v>216</v>
      </c>
      <c r="C60" s="25">
        <v>1</v>
      </c>
      <c r="D60" s="30">
        <v>2</v>
      </c>
      <c r="E60" s="59">
        <f t="shared" si="4"/>
        <v>3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>
        <v>1230</v>
      </c>
      <c r="M60" t="s">
        <v>51</v>
      </c>
    </row>
    <row r="61" spans="1:13" ht="12.75">
      <c r="A61" s="26" t="s">
        <v>17</v>
      </c>
      <c r="B61" t="s">
        <v>217</v>
      </c>
      <c r="C61" s="25"/>
      <c r="D61" s="30">
        <v>1</v>
      </c>
      <c r="E61" s="59">
        <f t="shared" si="4"/>
        <v>1</v>
      </c>
      <c r="F61" s="138">
        <v>1</v>
      </c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/>
      <c r="M61" t="s">
        <v>51</v>
      </c>
    </row>
    <row r="62" spans="1:13" ht="12.75">
      <c r="A62" s="26" t="s">
        <v>17</v>
      </c>
      <c r="B62" t="s">
        <v>379</v>
      </c>
      <c r="C62" s="25">
        <v>3</v>
      </c>
      <c r="D62" s="30"/>
      <c r="E62" s="169">
        <f t="shared" si="4"/>
        <v>3</v>
      </c>
      <c r="F62" s="24">
        <v>3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/>
      <c r="M62" t="s">
        <v>51</v>
      </c>
    </row>
    <row r="63" spans="1:13" ht="12.75">
      <c r="A63" s="26" t="s">
        <v>17</v>
      </c>
      <c r="B63" t="s">
        <v>380</v>
      </c>
      <c r="C63" s="141">
        <v>2</v>
      </c>
      <c r="D63" s="75"/>
      <c r="E63" s="169">
        <f t="shared" si="4"/>
        <v>2</v>
      </c>
      <c r="F63" s="24">
        <v>2</v>
      </c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>
        <v>195</v>
      </c>
      <c r="M63" t="s">
        <v>51</v>
      </c>
    </row>
    <row r="64" spans="1:13" ht="12.75">
      <c r="A64" s="76" t="s">
        <v>17</v>
      </c>
      <c r="B64" t="s">
        <v>381</v>
      </c>
      <c r="C64" s="141"/>
      <c r="D64" s="75"/>
      <c r="E64" s="138">
        <f t="shared" si="4"/>
        <v>0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/>
      <c r="M64" t="s">
        <v>51</v>
      </c>
    </row>
    <row r="65" spans="1:13" ht="12.75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/>
      <c r="M65" t="s">
        <v>51</v>
      </c>
    </row>
    <row r="66" spans="1:13" s="27" customFormat="1" ht="12.75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</row>
    <row r="67" spans="1:13" ht="12.75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</row>
    <row r="68" spans="1:13" ht="12.75">
      <c r="A68" s="76" t="s">
        <v>17</v>
      </c>
      <c r="B68" t="s">
        <v>384</v>
      </c>
      <c r="C68" s="141"/>
      <c r="D68" s="75"/>
      <c r="E68" s="138">
        <f t="shared" si="4"/>
        <v>0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</row>
    <row r="69" spans="1:13" ht="12.75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</row>
    <row r="70" spans="1:13" ht="12.75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</row>
    <row r="71" spans="1:13" ht="13.5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</row>
    <row r="72" spans="1:13" ht="5.25" customHeight="1" thickBot="1">
      <c r="A72" s="232"/>
      <c r="B72" s="233"/>
      <c r="C72" s="228" t="s">
        <v>91</v>
      </c>
      <c r="D72" s="228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.75">
      <c r="A73" s="84" t="s">
        <v>43</v>
      </c>
      <c r="B73" t="s">
        <v>122</v>
      </c>
      <c r="C73" s="117">
        <v>12</v>
      </c>
      <c r="D73" s="85">
        <v>2</v>
      </c>
      <c r="E73" s="118">
        <f>SUM(C73:D73)</f>
        <v>14</v>
      </c>
      <c r="F73" s="142">
        <v>16</v>
      </c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>
        <v>1513.43</v>
      </c>
      <c r="M73" t="s">
        <v>51</v>
      </c>
    </row>
    <row r="74" spans="1:13" ht="12.75">
      <c r="A74" s="26" t="s">
        <v>109</v>
      </c>
      <c r="B74" t="s">
        <v>387</v>
      </c>
      <c r="C74" s="25"/>
      <c r="D74" s="30">
        <v>2</v>
      </c>
      <c r="E74" s="59">
        <f>SUM(C74:D74)</f>
        <v>2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/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>
        <v>48</v>
      </c>
      <c r="D79" s="85">
        <v>26</v>
      </c>
      <c r="E79" s="118">
        <f>SUM(C79:D79)</f>
        <v>74</v>
      </c>
      <c r="F79" s="118">
        <v>74</v>
      </c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>
        <v>30.97</v>
      </c>
      <c r="M79" t="s">
        <v>51</v>
      </c>
    </row>
    <row r="80" spans="1:13" ht="12.75">
      <c r="A80" s="16"/>
      <c r="C80" s="34">
        <f>SUM(C4:C79)</f>
        <v>292</v>
      </c>
      <c r="D80" s="34">
        <f>SUM(D4:D79)</f>
        <v>183</v>
      </c>
      <c r="E80" s="34">
        <f>SUM(E4:E79)</f>
        <v>475</v>
      </c>
      <c r="F80" s="34">
        <f>SUM(F4:F79)</f>
        <v>475</v>
      </c>
      <c r="G80" s="34">
        <f>SUM(G4+G5+G6+G7+G8+G9+G11+G14+G18+G20+G21+G22+G23+G25+G30+G45+G46+G47+G48+G49+G50+G51+G52+G54+G58+G61+G62+G63+G73+G79)</f>
        <v>0</v>
      </c>
      <c r="H80"/>
      <c r="K80" s="22" t="s">
        <v>93</v>
      </c>
      <c r="L80" s="15">
        <f>SUM(L4:L79)</f>
        <v>530511.06</v>
      </c>
      <c r="M80" t="s">
        <v>51</v>
      </c>
    </row>
    <row r="81" spans="1:11" ht="12.75">
      <c r="A81" s="38">
        <v>41289</v>
      </c>
      <c r="B81" s="35" t="s">
        <v>420</v>
      </c>
      <c r="H81"/>
      <c r="K81" s="1"/>
    </row>
    <row r="82" spans="1:12" ht="13.5" thickBot="1">
      <c r="A82" s="307">
        <v>41291</v>
      </c>
      <c r="B82" s="36" t="s">
        <v>435</v>
      </c>
      <c r="E82"/>
      <c r="F82" s="4"/>
      <c r="H82"/>
      <c r="I82" s="4"/>
      <c r="J82" s="4"/>
      <c r="K82" s="1"/>
      <c r="L82" s="4" t="s">
        <v>50</v>
      </c>
    </row>
    <row r="83" spans="1:13" ht="12.75">
      <c r="A83" s="306">
        <v>41212</v>
      </c>
      <c r="B83" s="37" t="s">
        <v>92</v>
      </c>
      <c r="D83" s="119"/>
      <c r="E83" s="221" t="s">
        <v>32</v>
      </c>
      <c r="F83" s="149">
        <f>SUM(F14+F18+F20+F21+F22+F23+F54+F58)</f>
        <v>147</v>
      </c>
      <c r="H83"/>
      <c r="I83" s="14"/>
      <c r="J83" s="14"/>
      <c r="K83" s="223" t="s">
        <v>32</v>
      </c>
      <c r="L83" s="155">
        <f>SUM(L14+L18+L19+L20+L21+L22+L23+L54+L58+L59+L60)</f>
        <v>91183.94</v>
      </c>
      <c r="M83" s="112" t="s">
        <v>51</v>
      </c>
    </row>
    <row r="84" spans="2:13" ht="12.75">
      <c r="B84" s="5" t="s">
        <v>350</v>
      </c>
      <c r="D84" s="122"/>
      <c r="E84" s="222" t="s">
        <v>33</v>
      </c>
      <c r="F84" s="150">
        <f>SUM(F25+F61)</f>
        <v>20</v>
      </c>
      <c r="H84"/>
      <c r="I84" s="14"/>
      <c r="J84" s="14"/>
      <c r="K84" s="224" t="s">
        <v>33</v>
      </c>
      <c r="L84" s="156">
        <f>SUM(L15+L25+L26+L27+L28+L61)</f>
        <v>38433.340000000004</v>
      </c>
      <c r="M84" s="157" t="s">
        <v>51</v>
      </c>
    </row>
    <row r="85" spans="2:13" ht="13.5" thickBot="1">
      <c r="B85" s="13"/>
      <c r="D85" s="122"/>
      <c r="E85" s="222" t="s">
        <v>34</v>
      </c>
      <c r="F85" s="151">
        <f>SUM(F30+F45+F46+F47+F48+F49+F50+F51+F52+F62+F63+F73+F79)</f>
        <v>275</v>
      </c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343007.24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442</v>
      </c>
      <c r="H86"/>
      <c r="I86" s="15"/>
      <c r="J86" s="15"/>
      <c r="K86" s="158" t="s">
        <v>37</v>
      </c>
      <c r="L86" s="159">
        <f>SUM(L83:L85)</f>
        <v>472624.52</v>
      </c>
      <c r="M86" s="160" t="s">
        <v>51</v>
      </c>
    </row>
    <row r="87" spans="1:11" ht="12.75">
      <c r="A87" s="303" t="s">
        <v>246</v>
      </c>
      <c r="B87" s="304" t="s">
        <v>249</v>
      </c>
      <c r="C87" s="305">
        <f>SUM(F25+F30+F45+F46+F47+F48+F49+F50+F51+F52+F79)</f>
        <v>273</v>
      </c>
      <c r="D87" s="16"/>
      <c r="F87" s="2"/>
      <c r="G87" s="2"/>
      <c r="H87"/>
      <c r="K87" s="1"/>
    </row>
    <row r="88" spans="1:11" ht="12.75">
      <c r="A88" s="303" t="s">
        <v>247</v>
      </c>
      <c r="B88" s="304" t="s">
        <v>248</v>
      </c>
      <c r="C88" s="305">
        <f>SUM(F14+F18+F20+F21+F22+F23+F54)</f>
        <v>127</v>
      </c>
      <c r="D88" s="16"/>
      <c r="F88" s="2"/>
      <c r="G88" s="2"/>
      <c r="H88"/>
      <c r="K88" s="1"/>
    </row>
    <row r="89" spans="1:11" ht="12.75">
      <c r="A89" s="303" t="s">
        <v>250</v>
      </c>
      <c r="B89" s="304" t="s">
        <v>251</v>
      </c>
      <c r="C89" s="305">
        <f>SUM(F58+F61+F62+F63)</f>
        <v>26</v>
      </c>
      <c r="D89" s="16"/>
      <c r="F89" s="3"/>
      <c r="G89" s="3"/>
      <c r="H89"/>
      <c r="K89" s="1"/>
    </row>
    <row r="90" spans="1:11" ht="12.75">
      <c r="A90" s="305" t="s">
        <v>422</v>
      </c>
      <c r="B90" s="304" t="s">
        <v>423</v>
      </c>
      <c r="C90" s="305">
        <f>SUM(F4+F5+F6+F7)</f>
        <v>7</v>
      </c>
      <c r="H90"/>
      <c r="K90" s="1"/>
    </row>
    <row r="91" spans="8:11" ht="12.75">
      <c r="H91"/>
      <c r="K91" s="1"/>
    </row>
    <row r="92" spans="8:11" ht="12.75">
      <c r="H92"/>
      <c r="K92" s="1"/>
    </row>
    <row r="93" spans="8:11" ht="12.75">
      <c r="H93"/>
      <c r="K93" s="1"/>
    </row>
    <row r="94" spans="8:11" ht="12.75">
      <c r="H94"/>
      <c r="K94" s="1"/>
    </row>
    <row r="95" spans="8:11" ht="12.75">
      <c r="H95"/>
      <c r="K95" s="1"/>
    </row>
    <row r="96" spans="8:11" ht="12.75">
      <c r="H96"/>
      <c r="K96" s="1"/>
    </row>
    <row r="97" spans="8:11" ht="12.75">
      <c r="H97"/>
      <c r="K97" s="1"/>
    </row>
    <row r="98" spans="8:11" ht="12.75">
      <c r="H98"/>
      <c r="K98" s="1"/>
    </row>
    <row r="99" spans="8:11" ht="12.75">
      <c r="H99"/>
      <c r="K99" s="1"/>
    </row>
    <row r="100" spans="8:11" ht="12.75">
      <c r="H100"/>
      <c r="K100" s="1"/>
    </row>
    <row r="101" spans="8:11" ht="12.75">
      <c r="H101"/>
      <c r="K101" s="1"/>
    </row>
    <row r="102" spans="8:11" ht="12.75">
      <c r="H102"/>
      <c r="K102" s="1"/>
    </row>
    <row r="103" spans="8:11" ht="12.75">
      <c r="H103"/>
      <c r="K103" s="1"/>
    </row>
    <row r="104" spans="1:8" ht="12.75">
      <c r="A104"/>
      <c r="C104"/>
      <c r="D104"/>
      <c r="E104"/>
      <c r="H104"/>
    </row>
    <row r="105" spans="1:8" ht="12.75">
      <c r="A105"/>
      <c r="C105"/>
      <c r="D105"/>
      <c r="E105"/>
      <c r="H105"/>
    </row>
    <row r="106" spans="1:8" ht="12.75">
      <c r="A106"/>
      <c r="C106"/>
      <c r="D106"/>
      <c r="E106"/>
      <c r="H106"/>
    </row>
    <row r="107" spans="1:8" ht="12.75">
      <c r="A107"/>
      <c r="C107"/>
      <c r="D107"/>
      <c r="E107"/>
      <c r="H107"/>
    </row>
    <row r="108" spans="1:8" ht="12.75">
      <c r="A108"/>
      <c r="C108"/>
      <c r="D108"/>
      <c r="E108"/>
      <c r="H108"/>
    </row>
    <row r="109" spans="8:11" ht="12.75">
      <c r="H109"/>
      <c r="K109" s="1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Oktober 2012</oddHeader>
    <oddFooter>&amp;R&amp;8&amp;U&amp;F&amp;A</oddFooter>
  </headerFooter>
  <ignoredErrors>
    <ignoredError sqref="G48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8"/>
  <sheetViews>
    <sheetView workbookViewId="0" topLeftCell="A1">
      <selection activeCell="A1" sqref="A1"/>
    </sheetView>
  </sheetViews>
  <sheetFormatPr defaultColWidth="11.421875" defaultRowHeight="12.75"/>
  <cols>
    <col min="1" max="1" width="14.140625" style="313" bestFit="1" customWidth="1"/>
    <col min="2" max="2" width="72.140625" style="312" bestFit="1" customWidth="1"/>
    <col min="3" max="3" width="35.140625" style="312" bestFit="1" customWidth="1"/>
  </cols>
  <sheetData>
    <row r="1" spans="1:3" ht="15">
      <c r="A1" s="308" t="s">
        <v>65</v>
      </c>
      <c r="B1" s="308" t="s">
        <v>0</v>
      </c>
      <c r="C1" s="308" t="s">
        <v>64</v>
      </c>
    </row>
    <row r="2" spans="1:3" ht="15">
      <c r="A2" s="308" t="s">
        <v>66</v>
      </c>
      <c r="B2" s="309"/>
      <c r="C2" s="309"/>
    </row>
    <row r="3" ht="3.75" customHeight="1"/>
    <row r="4" spans="1:3" ht="14.25">
      <c r="A4" s="310" t="s">
        <v>503</v>
      </c>
      <c r="B4" s="310" t="s">
        <v>507</v>
      </c>
      <c r="C4" s="311" t="s">
        <v>581</v>
      </c>
    </row>
    <row r="5" spans="1:3" ht="14.25">
      <c r="A5" s="310" t="s">
        <v>503</v>
      </c>
      <c r="B5" s="310" t="s">
        <v>507</v>
      </c>
      <c r="C5" s="311" t="s">
        <v>582</v>
      </c>
    </row>
    <row r="6" spans="1:3" ht="14.25">
      <c r="A6" s="310" t="s">
        <v>503</v>
      </c>
      <c r="B6" s="310" t="s">
        <v>507</v>
      </c>
      <c r="C6" s="311" t="s">
        <v>439</v>
      </c>
    </row>
    <row r="7" spans="1:3" ht="14.25">
      <c r="A7" s="310" t="s">
        <v>503</v>
      </c>
      <c r="B7" s="310" t="s">
        <v>507</v>
      </c>
      <c r="C7" s="311" t="s">
        <v>439</v>
      </c>
    </row>
    <row r="8" spans="1:3" ht="14.25">
      <c r="A8" s="310" t="s">
        <v>503</v>
      </c>
      <c r="B8" s="310" t="s">
        <v>507</v>
      </c>
      <c r="C8" s="311" t="s">
        <v>439</v>
      </c>
    </row>
    <row r="9" spans="1:3" ht="14.25">
      <c r="A9" s="310" t="s">
        <v>503</v>
      </c>
      <c r="B9" s="310" t="s">
        <v>507</v>
      </c>
      <c r="C9" s="311" t="s">
        <v>439</v>
      </c>
    </row>
    <row r="10" spans="1:3" ht="14.25">
      <c r="A10" s="310" t="s">
        <v>503</v>
      </c>
      <c r="B10" s="310" t="s">
        <v>507</v>
      </c>
      <c r="C10" s="311" t="s">
        <v>439</v>
      </c>
    </row>
    <row r="11" spans="1:3" ht="14.25">
      <c r="A11" s="310" t="s">
        <v>436</v>
      </c>
      <c r="B11" s="310" t="s">
        <v>391</v>
      </c>
      <c r="C11" s="311" t="s">
        <v>581</v>
      </c>
    </row>
    <row r="12" spans="1:3" ht="14.25">
      <c r="A12" s="310" t="s">
        <v>436</v>
      </c>
      <c r="B12" s="310" t="s">
        <v>391</v>
      </c>
      <c r="C12" s="311" t="s">
        <v>583</v>
      </c>
    </row>
    <row r="13" spans="1:3" ht="14.25">
      <c r="A13" s="310" t="s">
        <v>436</v>
      </c>
      <c r="B13" s="310" t="s">
        <v>391</v>
      </c>
      <c r="C13" s="311" t="s">
        <v>457</v>
      </c>
    </row>
    <row r="14" spans="1:3" ht="14.25">
      <c r="A14" s="310" t="s">
        <v>436</v>
      </c>
      <c r="B14" s="310" t="s">
        <v>391</v>
      </c>
      <c r="C14" s="311" t="s">
        <v>457</v>
      </c>
    </row>
    <row r="15" spans="1:3" ht="14.25">
      <c r="A15" s="310" t="s">
        <v>436</v>
      </c>
      <c r="B15" s="310" t="s">
        <v>391</v>
      </c>
      <c r="C15" s="311" t="s">
        <v>457</v>
      </c>
    </row>
    <row r="16" spans="1:3" ht="14.25">
      <c r="A16" s="310" t="s">
        <v>436</v>
      </c>
      <c r="B16" s="310" t="s">
        <v>391</v>
      </c>
      <c r="C16" s="311" t="s">
        <v>457</v>
      </c>
    </row>
    <row r="17" spans="1:3" ht="14.25">
      <c r="A17" s="310" t="s">
        <v>436</v>
      </c>
      <c r="B17" s="310" t="s">
        <v>391</v>
      </c>
      <c r="C17" s="311" t="s">
        <v>457</v>
      </c>
    </row>
    <row r="18" spans="1:3" ht="14.25">
      <c r="A18" s="310" t="s">
        <v>436</v>
      </c>
      <c r="B18" s="310" t="s">
        <v>391</v>
      </c>
      <c r="C18" s="311" t="s">
        <v>457</v>
      </c>
    </row>
    <row r="19" spans="1:3" ht="14.25">
      <c r="A19" s="310" t="s">
        <v>436</v>
      </c>
      <c r="B19" s="310" t="s">
        <v>391</v>
      </c>
      <c r="C19" s="311" t="s">
        <v>457</v>
      </c>
    </row>
    <row r="20" spans="1:3" ht="14.25">
      <c r="A20" s="310" t="s">
        <v>436</v>
      </c>
      <c r="B20" s="310" t="s">
        <v>391</v>
      </c>
      <c r="C20" s="311" t="s">
        <v>457</v>
      </c>
    </row>
    <row r="21" spans="1:3" ht="14.25">
      <c r="A21" s="310" t="s">
        <v>436</v>
      </c>
      <c r="B21" s="310" t="s">
        <v>391</v>
      </c>
      <c r="C21" s="311" t="s">
        <v>584</v>
      </c>
    </row>
    <row r="22" spans="1:3" ht="14.25">
      <c r="A22" s="310" t="s">
        <v>436</v>
      </c>
      <c r="B22" s="310" t="s">
        <v>391</v>
      </c>
      <c r="C22" s="311" t="s">
        <v>446</v>
      </c>
    </row>
    <row r="23" spans="1:3" ht="14.25">
      <c r="A23" s="310" t="s">
        <v>436</v>
      </c>
      <c r="B23" s="310" t="s">
        <v>391</v>
      </c>
      <c r="C23" s="311" t="s">
        <v>461</v>
      </c>
    </row>
    <row r="24" spans="1:3" ht="14.25">
      <c r="A24" s="310" t="s">
        <v>436</v>
      </c>
      <c r="B24" s="310" t="s">
        <v>391</v>
      </c>
      <c r="C24" s="311" t="s">
        <v>585</v>
      </c>
    </row>
    <row r="25" spans="1:3" ht="14.25">
      <c r="A25" s="310" t="s">
        <v>436</v>
      </c>
      <c r="B25" s="310" t="s">
        <v>391</v>
      </c>
      <c r="C25" s="311" t="s">
        <v>586</v>
      </c>
    </row>
    <row r="26" spans="1:3" ht="14.25">
      <c r="A26" s="310" t="s">
        <v>6</v>
      </c>
      <c r="B26" s="310" t="s">
        <v>438</v>
      </c>
      <c r="C26" s="311" t="s">
        <v>587</v>
      </c>
    </row>
    <row r="27" spans="1:3" ht="14.25">
      <c r="A27" s="310" t="s">
        <v>6</v>
      </c>
      <c r="B27" s="310" t="s">
        <v>438</v>
      </c>
      <c r="C27" s="311" t="s">
        <v>439</v>
      </c>
    </row>
    <row r="28" spans="1:3" ht="14.25">
      <c r="A28" s="310" t="s">
        <v>6</v>
      </c>
      <c r="B28" s="310" t="s">
        <v>438</v>
      </c>
      <c r="C28" s="311" t="s">
        <v>439</v>
      </c>
    </row>
    <row r="29" spans="1:3" ht="14.25">
      <c r="A29" s="310" t="s">
        <v>6</v>
      </c>
      <c r="B29" s="310" t="s">
        <v>438</v>
      </c>
      <c r="C29" s="311" t="s">
        <v>439</v>
      </c>
    </row>
    <row r="30" spans="1:3" ht="14.25">
      <c r="A30" s="310" t="s">
        <v>6</v>
      </c>
      <c r="B30" s="310" t="s">
        <v>438</v>
      </c>
      <c r="C30" s="311" t="s">
        <v>545</v>
      </c>
    </row>
    <row r="31" spans="1:3" ht="14.25">
      <c r="A31" s="310" t="s">
        <v>6</v>
      </c>
      <c r="B31" s="310" t="s">
        <v>511</v>
      </c>
      <c r="C31" s="311" t="s">
        <v>556</v>
      </c>
    </row>
    <row r="32" spans="1:3" ht="14.25">
      <c r="A32" s="310" t="s">
        <v>6</v>
      </c>
      <c r="B32" s="310" t="s">
        <v>511</v>
      </c>
      <c r="C32" s="311" t="s">
        <v>556</v>
      </c>
    </row>
    <row r="33" spans="1:3" ht="14.25">
      <c r="A33" s="310" t="s">
        <v>6</v>
      </c>
      <c r="B33" s="310" t="s">
        <v>511</v>
      </c>
      <c r="C33" s="311" t="s">
        <v>588</v>
      </c>
    </row>
    <row r="34" spans="1:3" ht="14.25">
      <c r="A34" s="310" t="s">
        <v>6</v>
      </c>
      <c r="B34" s="310" t="s">
        <v>511</v>
      </c>
      <c r="C34" s="311" t="s">
        <v>588</v>
      </c>
    </row>
    <row r="35" spans="1:3" ht="14.25">
      <c r="A35" s="310" t="s">
        <v>38</v>
      </c>
      <c r="B35" s="310" t="s">
        <v>440</v>
      </c>
      <c r="C35" s="311" t="s">
        <v>589</v>
      </c>
    </row>
    <row r="36" spans="1:3" ht="14.25">
      <c r="A36" s="310" t="s">
        <v>38</v>
      </c>
      <c r="B36" s="310" t="s">
        <v>440</v>
      </c>
      <c r="C36" s="311" t="s">
        <v>514</v>
      </c>
    </row>
    <row r="37" spans="1:3" ht="14.25">
      <c r="A37" s="310" t="s">
        <v>38</v>
      </c>
      <c r="B37" s="310" t="s">
        <v>440</v>
      </c>
      <c r="C37" s="311" t="s">
        <v>514</v>
      </c>
    </row>
    <row r="38" spans="1:3" ht="14.25">
      <c r="A38" s="310" t="s">
        <v>38</v>
      </c>
      <c r="B38" s="310" t="s">
        <v>440</v>
      </c>
      <c r="C38" s="311" t="s">
        <v>590</v>
      </c>
    </row>
    <row r="39" spans="1:3" ht="14.25">
      <c r="A39" s="310" t="s">
        <v>38</v>
      </c>
      <c r="B39" s="310" t="s">
        <v>440</v>
      </c>
      <c r="C39" s="311" t="s">
        <v>591</v>
      </c>
    </row>
    <row r="40" spans="1:3" ht="14.25">
      <c r="A40" s="310" t="s">
        <v>38</v>
      </c>
      <c r="B40" s="310" t="s">
        <v>440</v>
      </c>
      <c r="C40" s="311" t="s">
        <v>592</v>
      </c>
    </row>
    <row r="41" spans="1:3" ht="14.25">
      <c r="A41" s="310" t="s">
        <v>442</v>
      </c>
      <c r="B41" s="310" t="s">
        <v>402</v>
      </c>
      <c r="C41" s="311" t="s">
        <v>443</v>
      </c>
    </row>
    <row r="42" spans="1:3" ht="14.25">
      <c r="A42" s="310" t="s">
        <v>442</v>
      </c>
      <c r="B42" s="310" t="s">
        <v>402</v>
      </c>
      <c r="C42" s="311" t="s">
        <v>443</v>
      </c>
    </row>
    <row r="43" spans="1:3" ht="14.25">
      <c r="A43" s="310" t="s">
        <v>442</v>
      </c>
      <c r="B43" s="310" t="s">
        <v>402</v>
      </c>
      <c r="C43" s="311" t="s">
        <v>443</v>
      </c>
    </row>
    <row r="44" spans="1:3" ht="14.25">
      <c r="A44" s="310" t="s">
        <v>442</v>
      </c>
      <c r="B44" s="310" t="s">
        <v>402</v>
      </c>
      <c r="C44" s="311" t="s">
        <v>443</v>
      </c>
    </row>
    <row r="45" spans="1:3" ht="14.25">
      <c r="A45" s="310" t="s">
        <v>442</v>
      </c>
      <c r="B45" s="310" t="s">
        <v>402</v>
      </c>
      <c r="C45" s="311" t="s">
        <v>443</v>
      </c>
    </row>
    <row r="46" spans="1:3" ht="14.25">
      <c r="A46" s="310" t="s">
        <v>442</v>
      </c>
      <c r="B46" s="310" t="s">
        <v>402</v>
      </c>
      <c r="C46" s="311" t="s">
        <v>443</v>
      </c>
    </row>
    <row r="47" spans="1:3" ht="14.25">
      <c r="A47" s="310" t="s">
        <v>442</v>
      </c>
      <c r="B47" s="310" t="s">
        <v>402</v>
      </c>
      <c r="C47" s="311" t="s">
        <v>443</v>
      </c>
    </row>
    <row r="48" spans="1:3" ht="14.25">
      <c r="A48" s="310" t="s">
        <v>442</v>
      </c>
      <c r="B48" s="310" t="s">
        <v>402</v>
      </c>
      <c r="C48" s="311" t="s">
        <v>443</v>
      </c>
    </row>
    <row r="49" spans="1:3" ht="14.25">
      <c r="A49" s="310" t="s">
        <v>442</v>
      </c>
      <c r="B49" s="310" t="s">
        <v>402</v>
      </c>
      <c r="C49" s="311" t="s">
        <v>443</v>
      </c>
    </row>
    <row r="50" spans="1:3" ht="14.25">
      <c r="A50" s="310" t="s">
        <v>442</v>
      </c>
      <c r="B50" s="310" t="s">
        <v>402</v>
      </c>
      <c r="C50" s="311" t="s">
        <v>443</v>
      </c>
    </row>
    <row r="51" spans="1:3" ht="14.25">
      <c r="A51" s="310" t="s">
        <v>442</v>
      </c>
      <c r="B51" s="310" t="s">
        <v>402</v>
      </c>
      <c r="C51" s="311" t="s">
        <v>443</v>
      </c>
    </row>
    <row r="52" spans="1:3" ht="14.25">
      <c r="A52" s="310" t="s">
        <v>442</v>
      </c>
      <c r="B52" s="310" t="s">
        <v>402</v>
      </c>
      <c r="C52" s="311" t="s">
        <v>443</v>
      </c>
    </row>
    <row r="53" spans="1:3" ht="14.25">
      <c r="A53" s="310" t="s">
        <v>442</v>
      </c>
      <c r="B53" s="310" t="s">
        <v>402</v>
      </c>
      <c r="C53" s="311" t="s">
        <v>443</v>
      </c>
    </row>
    <row r="54" spans="1:3" ht="14.25">
      <c r="A54" s="310" t="s">
        <v>442</v>
      </c>
      <c r="B54" s="310" t="s">
        <v>402</v>
      </c>
      <c r="C54" s="311" t="s">
        <v>443</v>
      </c>
    </row>
    <row r="55" spans="1:3" ht="14.25">
      <c r="A55" s="310" t="s">
        <v>442</v>
      </c>
      <c r="B55" s="310" t="s">
        <v>402</v>
      </c>
      <c r="C55" s="311" t="s">
        <v>443</v>
      </c>
    </row>
    <row r="56" spans="1:3" ht="14.25">
      <c r="A56" s="310" t="s">
        <v>442</v>
      </c>
      <c r="B56" s="310" t="s">
        <v>402</v>
      </c>
      <c r="C56" s="311" t="s">
        <v>443</v>
      </c>
    </row>
    <row r="57" spans="1:3" ht="14.25">
      <c r="A57" s="310" t="s">
        <v>442</v>
      </c>
      <c r="B57" s="310" t="s">
        <v>402</v>
      </c>
      <c r="C57" s="311" t="s">
        <v>443</v>
      </c>
    </row>
    <row r="58" spans="1:3" ht="14.25">
      <c r="A58" s="310" t="s">
        <v>442</v>
      </c>
      <c r="B58" s="310" t="s">
        <v>402</v>
      </c>
      <c r="C58" s="311" t="s">
        <v>443</v>
      </c>
    </row>
    <row r="59" spans="1:3" ht="14.25">
      <c r="A59" s="310" t="s">
        <v>442</v>
      </c>
      <c r="B59" s="310" t="s">
        <v>402</v>
      </c>
      <c r="C59" s="311" t="s">
        <v>443</v>
      </c>
    </row>
    <row r="60" spans="1:3" ht="14.25">
      <c r="A60" s="310" t="s">
        <v>442</v>
      </c>
      <c r="B60" s="310" t="s">
        <v>402</v>
      </c>
      <c r="C60" s="311" t="s">
        <v>443</v>
      </c>
    </row>
    <row r="61" spans="1:3" ht="14.25">
      <c r="A61" s="310" t="s">
        <v>442</v>
      </c>
      <c r="B61" s="310" t="s">
        <v>402</v>
      </c>
      <c r="C61" s="311" t="s">
        <v>443</v>
      </c>
    </row>
    <row r="62" spans="1:3" ht="14.25">
      <c r="A62" s="310" t="s">
        <v>442</v>
      </c>
      <c r="B62" s="310" t="s">
        <v>402</v>
      </c>
      <c r="C62" s="311" t="s">
        <v>443</v>
      </c>
    </row>
    <row r="63" spans="1:3" ht="14.25">
      <c r="A63" s="310" t="s">
        <v>442</v>
      </c>
      <c r="B63" s="310" t="s">
        <v>402</v>
      </c>
      <c r="C63" s="311" t="s">
        <v>443</v>
      </c>
    </row>
    <row r="64" spans="1:3" ht="14.25">
      <c r="A64" s="310" t="s">
        <v>442</v>
      </c>
      <c r="B64" s="310" t="s">
        <v>402</v>
      </c>
      <c r="C64" s="311" t="s">
        <v>443</v>
      </c>
    </row>
    <row r="65" spans="1:3" ht="14.25">
      <c r="A65" s="310" t="s">
        <v>442</v>
      </c>
      <c r="B65" s="310" t="s">
        <v>402</v>
      </c>
      <c r="C65" s="311" t="s">
        <v>443</v>
      </c>
    </row>
    <row r="66" spans="1:3" ht="14.25">
      <c r="A66" s="310" t="s">
        <v>442</v>
      </c>
      <c r="B66" s="310" t="s">
        <v>402</v>
      </c>
      <c r="C66" s="311" t="s">
        <v>443</v>
      </c>
    </row>
    <row r="67" spans="1:3" ht="14.25">
      <c r="A67" s="310" t="s">
        <v>442</v>
      </c>
      <c r="B67" s="310" t="s">
        <v>402</v>
      </c>
      <c r="C67" s="311" t="s">
        <v>443</v>
      </c>
    </row>
    <row r="68" spans="1:3" ht="14.25">
      <c r="A68" s="310" t="s">
        <v>442</v>
      </c>
      <c r="B68" s="310" t="s">
        <v>402</v>
      </c>
      <c r="C68" s="311" t="s">
        <v>443</v>
      </c>
    </row>
    <row r="69" spans="1:3" ht="14.25">
      <c r="A69" s="310" t="s">
        <v>442</v>
      </c>
      <c r="B69" s="310" t="s">
        <v>402</v>
      </c>
      <c r="C69" s="311" t="s">
        <v>443</v>
      </c>
    </row>
    <row r="70" spans="1:3" ht="14.25">
      <c r="A70" s="310" t="s">
        <v>442</v>
      </c>
      <c r="B70" s="310" t="s">
        <v>402</v>
      </c>
      <c r="C70" s="311" t="s">
        <v>443</v>
      </c>
    </row>
    <row r="71" spans="1:3" ht="14.25">
      <c r="A71" s="310" t="s">
        <v>442</v>
      </c>
      <c r="B71" s="310" t="s">
        <v>402</v>
      </c>
      <c r="C71" s="311" t="s">
        <v>443</v>
      </c>
    </row>
    <row r="72" spans="1:3" ht="14.25">
      <c r="A72" s="310" t="s">
        <v>442</v>
      </c>
      <c r="B72" s="310" t="s">
        <v>402</v>
      </c>
      <c r="C72" s="311" t="s">
        <v>443</v>
      </c>
    </row>
    <row r="73" spans="1:3" ht="14.25">
      <c r="A73" s="310" t="s">
        <v>442</v>
      </c>
      <c r="B73" s="310" t="s">
        <v>402</v>
      </c>
      <c r="C73" s="311" t="s">
        <v>443</v>
      </c>
    </row>
    <row r="74" spans="1:3" ht="14.25">
      <c r="A74" s="310" t="s">
        <v>442</v>
      </c>
      <c r="B74" s="310" t="s">
        <v>402</v>
      </c>
      <c r="C74" s="311" t="s">
        <v>443</v>
      </c>
    </row>
    <row r="75" spans="1:3" ht="14.25">
      <c r="A75" s="310" t="s">
        <v>442</v>
      </c>
      <c r="B75" s="310" t="s">
        <v>402</v>
      </c>
      <c r="C75" s="311" t="s">
        <v>443</v>
      </c>
    </row>
    <row r="76" spans="1:3" ht="14.25">
      <c r="A76" s="310" t="s">
        <v>442</v>
      </c>
      <c r="B76" s="310" t="s">
        <v>402</v>
      </c>
      <c r="C76" s="311" t="s">
        <v>443</v>
      </c>
    </row>
    <row r="77" spans="1:3" ht="14.25">
      <c r="A77" s="310" t="s">
        <v>442</v>
      </c>
      <c r="B77" s="310" t="s">
        <v>402</v>
      </c>
      <c r="C77" s="311" t="s">
        <v>443</v>
      </c>
    </row>
    <row r="78" spans="1:3" ht="14.25">
      <c r="A78" s="310" t="s">
        <v>442</v>
      </c>
      <c r="B78" s="310" t="s">
        <v>402</v>
      </c>
      <c r="C78" s="311" t="s">
        <v>443</v>
      </c>
    </row>
    <row r="79" spans="1:3" ht="14.25">
      <c r="A79" s="310" t="s">
        <v>442</v>
      </c>
      <c r="B79" s="310" t="s">
        <v>402</v>
      </c>
      <c r="C79" s="311" t="s">
        <v>443</v>
      </c>
    </row>
    <row r="80" spans="1:3" ht="14.25">
      <c r="A80" s="310" t="s">
        <v>442</v>
      </c>
      <c r="B80" s="310" t="s">
        <v>402</v>
      </c>
      <c r="C80" s="311" t="s">
        <v>443</v>
      </c>
    </row>
    <row r="81" spans="1:3" ht="14.25">
      <c r="A81" s="310" t="s">
        <v>442</v>
      </c>
      <c r="B81" s="310" t="s">
        <v>402</v>
      </c>
      <c r="C81" s="311" t="s">
        <v>443</v>
      </c>
    </row>
    <row r="82" spans="1:3" ht="14.25">
      <c r="A82" s="310" t="s">
        <v>442</v>
      </c>
      <c r="B82" s="310" t="s">
        <v>402</v>
      </c>
      <c r="C82" s="311" t="s">
        <v>443</v>
      </c>
    </row>
    <row r="83" spans="1:3" ht="14.25">
      <c r="A83" s="310" t="s">
        <v>442</v>
      </c>
      <c r="B83" s="310" t="s">
        <v>402</v>
      </c>
      <c r="C83" s="311" t="s">
        <v>443</v>
      </c>
    </row>
    <row r="84" spans="1:3" ht="14.25">
      <c r="A84" s="310" t="s">
        <v>442</v>
      </c>
      <c r="B84" s="310" t="s">
        <v>402</v>
      </c>
      <c r="C84" s="311" t="s">
        <v>443</v>
      </c>
    </row>
    <row r="85" spans="1:3" ht="14.25">
      <c r="A85" s="310" t="s">
        <v>442</v>
      </c>
      <c r="B85" s="310" t="s">
        <v>402</v>
      </c>
      <c r="C85" s="311" t="s">
        <v>443</v>
      </c>
    </row>
    <row r="86" spans="1:3" ht="14.25">
      <c r="A86" s="310" t="s">
        <v>442</v>
      </c>
      <c r="B86" s="310" t="s">
        <v>402</v>
      </c>
      <c r="C86" s="311" t="s">
        <v>443</v>
      </c>
    </row>
    <row r="87" spans="1:3" ht="14.25">
      <c r="A87" s="310" t="s">
        <v>442</v>
      </c>
      <c r="B87" s="310" t="s">
        <v>402</v>
      </c>
      <c r="C87" s="311" t="s">
        <v>443</v>
      </c>
    </row>
    <row r="88" spans="1:3" ht="14.25">
      <c r="A88" s="310" t="s">
        <v>442</v>
      </c>
      <c r="B88" s="310" t="s">
        <v>402</v>
      </c>
      <c r="C88" s="311" t="s">
        <v>443</v>
      </c>
    </row>
    <row r="89" spans="1:3" ht="14.25">
      <c r="A89" s="310" t="s">
        <v>442</v>
      </c>
      <c r="B89" s="310" t="s">
        <v>402</v>
      </c>
      <c r="C89" s="311" t="s">
        <v>443</v>
      </c>
    </row>
    <row r="90" spans="1:3" ht="14.25">
      <c r="A90" s="310" t="s">
        <v>442</v>
      </c>
      <c r="B90" s="310" t="s">
        <v>402</v>
      </c>
      <c r="C90" s="311" t="s">
        <v>443</v>
      </c>
    </row>
    <row r="91" spans="1:3" ht="14.25">
      <c r="A91" s="310" t="s">
        <v>442</v>
      </c>
      <c r="B91" s="310" t="s">
        <v>402</v>
      </c>
      <c r="C91" s="311" t="s">
        <v>443</v>
      </c>
    </row>
    <row r="92" spans="1:3" ht="14.25">
      <c r="A92" s="310" t="s">
        <v>442</v>
      </c>
      <c r="B92" s="310" t="s">
        <v>402</v>
      </c>
      <c r="C92" s="311" t="s">
        <v>443</v>
      </c>
    </row>
    <row r="93" spans="1:3" ht="14.25">
      <c r="A93" s="310" t="s">
        <v>442</v>
      </c>
      <c r="B93" s="310" t="s">
        <v>402</v>
      </c>
      <c r="C93" s="311" t="s">
        <v>443</v>
      </c>
    </row>
    <row r="94" spans="1:3" ht="14.25">
      <c r="A94" s="310" t="s">
        <v>442</v>
      </c>
      <c r="B94" s="310" t="s">
        <v>402</v>
      </c>
      <c r="C94" s="311" t="s">
        <v>443</v>
      </c>
    </row>
    <row r="95" spans="1:3" ht="14.25">
      <c r="A95" s="310" t="s">
        <v>442</v>
      </c>
      <c r="B95" s="310" t="s">
        <v>402</v>
      </c>
      <c r="C95" s="311" t="s">
        <v>443</v>
      </c>
    </row>
    <row r="96" spans="1:3" ht="14.25">
      <c r="A96" s="310" t="s">
        <v>442</v>
      </c>
      <c r="B96" s="310" t="s">
        <v>402</v>
      </c>
      <c r="C96" s="311" t="s">
        <v>443</v>
      </c>
    </row>
    <row r="97" spans="1:3" ht="14.25">
      <c r="A97" s="310" t="s">
        <v>444</v>
      </c>
      <c r="B97" s="310" t="s">
        <v>445</v>
      </c>
      <c r="C97" s="311" t="s">
        <v>593</v>
      </c>
    </row>
    <row r="98" spans="1:3" ht="14.25">
      <c r="A98" s="310" t="s">
        <v>444</v>
      </c>
      <c r="B98" s="310" t="s">
        <v>445</v>
      </c>
      <c r="C98" s="311" t="s">
        <v>459</v>
      </c>
    </row>
    <row r="99" spans="1:3" ht="14.25">
      <c r="A99" s="310" t="s">
        <v>444</v>
      </c>
      <c r="B99" s="310" t="s">
        <v>445</v>
      </c>
      <c r="C99" s="311" t="s">
        <v>516</v>
      </c>
    </row>
    <row r="100" spans="1:3" ht="14.25">
      <c r="A100" s="310" t="s">
        <v>444</v>
      </c>
      <c r="B100" s="310" t="s">
        <v>445</v>
      </c>
      <c r="C100" s="311" t="s">
        <v>516</v>
      </c>
    </row>
    <row r="101" spans="1:3" ht="14.25">
      <c r="A101" s="310" t="s">
        <v>444</v>
      </c>
      <c r="B101" s="310" t="s">
        <v>445</v>
      </c>
      <c r="C101" s="311" t="s">
        <v>516</v>
      </c>
    </row>
    <row r="102" spans="1:3" ht="14.25">
      <c r="A102" s="310" t="s">
        <v>444</v>
      </c>
      <c r="B102" s="310" t="s">
        <v>445</v>
      </c>
      <c r="C102" s="311" t="s">
        <v>446</v>
      </c>
    </row>
    <row r="103" spans="1:3" ht="14.25">
      <c r="A103" s="310" t="s">
        <v>444</v>
      </c>
      <c r="B103" s="310" t="s">
        <v>445</v>
      </c>
      <c r="C103" s="311" t="s">
        <v>446</v>
      </c>
    </row>
    <row r="104" spans="1:3" ht="14.25">
      <c r="A104" s="310" t="s">
        <v>444</v>
      </c>
      <c r="B104" s="310" t="s">
        <v>445</v>
      </c>
      <c r="C104" s="311" t="s">
        <v>446</v>
      </c>
    </row>
    <row r="105" spans="1:3" ht="14.25">
      <c r="A105" s="310" t="s">
        <v>444</v>
      </c>
      <c r="B105" s="310" t="s">
        <v>445</v>
      </c>
      <c r="C105" s="311" t="s">
        <v>446</v>
      </c>
    </row>
    <row r="106" spans="1:3" ht="14.25">
      <c r="A106" s="310" t="s">
        <v>444</v>
      </c>
      <c r="B106" s="310" t="s">
        <v>445</v>
      </c>
      <c r="C106" s="311" t="s">
        <v>446</v>
      </c>
    </row>
    <row r="107" spans="1:3" ht="14.25">
      <c r="A107" s="310" t="s">
        <v>444</v>
      </c>
      <c r="B107" s="310" t="s">
        <v>445</v>
      </c>
      <c r="C107" s="311" t="s">
        <v>446</v>
      </c>
    </row>
    <row r="108" spans="1:3" ht="14.25">
      <c r="A108" s="310" t="s">
        <v>444</v>
      </c>
      <c r="B108" s="310" t="s">
        <v>445</v>
      </c>
      <c r="C108" s="311" t="s">
        <v>446</v>
      </c>
    </row>
    <row r="109" spans="1:3" ht="14.25">
      <c r="A109" s="310" t="s">
        <v>444</v>
      </c>
      <c r="B109" s="310" t="s">
        <v>445</v>
      </c>
      <c r="C109" s="311" t="s">
        <v>446</v>
      </c>
    </row>
    <row r="110" spans="1:3" ht="14.25">
      <c r="A110" s="310" t="s">
        <v>444</v>
      </c>
      <c r="B110" s="310" t="s">
        <v>445</v>
      </c>
      <c r="C110" s="311" t="s">
        <v>446</v>
      </c>
    </row>
    <row r="111" spans="1:3" ht="14.25">
      <c r="A111" s="310" t="s">
        <v>444</v>
      </c>
      <c r="B111" s="310" t="s">
        <v>445</v>
      </c>
      <c r="C111" s="311" t="s">
        <v>446</v>
      </c>
    </row>
    <row r="112" spans="1:3" ht="14.25">
      <c r="A112" s="310" t="s">
        <v>444</v>
      </c>
      <c r="B112" s="310" t="s">
        <v>445</v>
      </c>
      <c r="C112" s="311" t="s">
        <v>446</v>
      </c>
    </row>
    <row r="113" spans="1:3" ht="14.25">
      <c r="A113" s="310" t="s">
        <v>444</v>
      </c>
      <c r="B113" s="310" t="s">
        <v>445</v>
      </c>
      <c r="C113" s="311" t="s">
        <v>594</v>
      </c>
    </row>
    <row r="114" spans="1:3" ht="14.25">
      <c r="A114" s="310" t="s">
        <v>444</v>
      </c>
      <c r="B114" s="310" t="s">
        <v>517</v>
      </c>
      <c r="C114" s="311" t="s">
        <v>520</v>
      </c>
    </row>
    <row r="115" spans="1:3" ht="14.25">
      <c r="A115" s="310" t="s">
        <v>444</v>
      </c>
      <c r="B115" s="310" t="s">
        <v>517</v>
      </c>
      <c r="C115" s="311" t="s">
        <v>446</v>
      </c>
    </row>
    <row r="116" spans="1:3" ht="14.25">
      <c r="A116" s="310" t="s">
        <v>444</v>
      </c>
      <c r="B116" s="310" t="s">
        <v>519</v>
      </c>
      <c r="C116" s="311" t="s">
        <v>520</v>
      </c>
    </row>
    <row r="117" spans="1:3" ht="14.25">
      <c r="A117" s="310" t="s">
        <v>447</v>
      </c>
      <c r="B117" s="310" t="s">
        <v>7</v>
      </c>
      <c r="C117" s="311" t="s">
        <v>581</v>
      </c>
    </row>
    <row r="118" spans="1:3" ht="14.25">
      <c r="A118" s="310" t="s">
        <v>447</v>
      </c>
      <c r="B118" s="310" t="s">
        <v>7</v>
      </c>
      <c r="C118" s="311" t="s">
        <v>595</v>
      </c>
    </row>
    <row r="119" spans="1:3" ht="14.25">
      <c r="A119" s="310" t="s">
        <v>447</v>
      </c>
      <c r="B119" s="310" t="s">
        <v>7</v>
      </c>
      <c r="C119" s="311" t="s">
        <v>596</v>
      </c>
    </row>
    <row r="120" spans="1:3" ht="14.25">
      <c r="A120" s="310" t="s">
        <v>447</v>
      </c>
      <c r="B120" s="310" t="s">
        <v>7</v>
      </c>
      <c r="C120" s="311" t="s">
        <v>596</v>
      </c>
    </row>
    <row r="121" spans="1:3" ht="14.25">
      <c r="A121" s="310" t="s">
        <v>447</v>
      </c>
      <c r="B121" s="310" t="s">
        <v>7</v>
      </c>
      <c r="C121" s="311" t="s">
        <v>597</v>
      </c>
    </row>
    <row r="122" spans="1:3" ht="14.25">
      <c r="A122" s="310" t="s">
        <v>447</v>
      </c>
      <c r="B122" s="310" t="s">
        <v>7</v>
      </c>
      <c r="C122" s="311" t="s">
        <v>597</v>
      </c>
    </row>
    <row r="123" spans="1:3" ht="14.25">
      <c r="A123" s="310" t="s">
        <v>447</v>
      </c>
      <c r="B123" s="310" t="s">
        <v>7</v>
      </c>
      <c r="C123" s="311" t="s">
        <v>597</v>
      </c>
    </row>
    <row r="124" spans="1:3" ht="14.25">
      <c r="A124" s="310" t="s">
        <v>447</v>
      </c>
      <c r="B124" s="310" t="s">
        <v>7</v>
      </c>
      <c r="C124" s="311" t="s">
        <v>598</v>
      </c>
    </row>
    <row r="125" spans="1:3" ht="14.25">
      <c r="A125" s="310" t="s">
        <v>447</v>
      </c>
      <c r="B125" s="310" t="s">
        <v>7</v>
      </c>
      <c r="C125" s="311" t="s">
        <v>598</v>
      </c>
    </row>
    <row r="126" spans="1:3" ht="14.25">
      <c r="A126" s="310" t="s">
        <v>447</v>
      </c>
      <c r="B126" s="310" t="s">
        <v>7</v>
      </c>
      <c r="C126" s="311" t="s">
        <v>598</v>
      </c>
    </row>
    <row r="127" spans="1:3" ht="14.25">
      <c r="A127" s="310" t="s">
        <v>447</v>
      </c>
      <c r="B127" s="310" t="s">
        <v>7</v>
      </c>
      <c r="C127" s="311" t="s">
        <v>598</v>
      </c>
    </row>
    <row r="128" spans="1:3" ht="14.25">
      <c r="A128" s="310" t="s">
        <v>447</v>
      </c>
      <c r="B128" s="310" t="s">
        <v>7</v>
      </c>
      <c r="C128" s="311" t="s">
        <v>490</v>
      </c>
    </row>
    <row r="129" spans="1:3" ht="14.25">
      <c r="A129" s="310" t="s">
        <v>447</v>
      </c>
      <c r="B129" s="310" t="s">
        <v>7</v>
      </c>
      <c r="C129" s="311" t="s">
        <v>490</v>
      </c>
    </row>
    <row r="130" spans="1:3" ht="14.25">
      <c r="A130" s="310" t="s">
        <v>447</v>
      </c>
      <c r="B130" s="310" t="s">
        <v>7</v>
      </c>
      <c r="C130" s="311" t="s">
        <v>599</v>
      </c>
    </row>
    <row r="131" spans="1:3" ht="14.25">
      <c r="A131" s="310" t="s">
        <v>447</v>
      </c>
      <c r="B131" s="310" t="s">
        <v>7</v>
      </c>
      <c r="C131" s="311" t="s">
        <v>524</v>
      </c>
    </row>
    <row r="132" spans="1:3" ht="14.25">
      <c r="A132" s="310" t="s">
        <v>447</v>
      </c>
      <c r="B132" s="310" t="s">
        <v>7</v>
      </c>
      <c r="C132" s="311" t="s">
        <v>524</v>
      </c>
    </row>
    <row r="133" spans="1:3" ht="14.25">
      <c r="A133" s="310" t="s">
        <v>447</v>
      </c>
      <c r="B133" s="310" t="s">
        <v>7</v>
      </c>
      <c r="C133" s="311" t="s">
        <v>524</v>
      </c>
    </row>
    <row r="134" spans="1:3" ht="14.25">
      <c r="A134" s="310" t="s">
        <v>447</v>
      </c>
      <c r="B134" s="310" t="s">
        <v>7</v>
      </c>
      <c r="C134" s="311" t="s">
        <v>524</v>
      </c>
    </row>
    <row r="135" spans="1:3" ht="14.25">
      <c r="A135" s="310" t="s">
        <v>447</v>
      </c>
      <c r="B135" s="310" t="s">
        <v>7</v>
      </c>
      <c r="C135" s="311" t="s">
        <v>600</v>
      </c>
    </row>
    <row r="136" spans="1:3" ht="14.25">
      <c r="A136" s="310" t="s">
        <v>447</v>
      </c>
      <c r="B136" s="310" t="s">
        <v>7</v>
      </c>
      <c r="C136" s="311" t="s">
        <v>600</v>
      </c>
    </row>
    <row r="137" spans="1:3" ht="14.25">
      <c r="A137" s="310" t="s">
        <v>447</v>
      </c>
      <c r="B137" s="310" t="s">
        <v>7</v>
      </c>
      <c r="C137" s="311" t="s">
        <v>516</v>
      </c>
    </row>
    <row r="138" spans="1:3" ht="14.25">
      <c r="A138" s="310" t="s">
        <v>447</v>
      </c>
      <c r="B138" s="310" t="s">
        <v>7</v>
      </c>
      <c r="C138" s="311" t="s">
        <v>516</v>
      </c>
    </row>
    <row r="139" spans="1:3" ht="14.25">
      <c r="A139" s="310" t="s">
        <v>447</v>
      </c>
      <c r="B139" s="310" t="s">
        <v>7</v>
      </c>
      <c r="C139" s="311" t="s">
        <v>601</v>
      </c>
    </row>
    <row r="140" spans="1:3" ht="14.25">
      <c r="A140" s="310" t="s">
        <v>447</v>
      </c>
      <c r="B140" s="310" t="s">
        <v>7</v>
      </c>
      <c r="C140" s="311" t="s">
        <v>602</v>
      </c>
    </row>
    <row r="141" spans="1:3" ht="14.25">
      <c r="A141" s="310" t="s">
        <v>447</v>
      </c>
      <c r="B141" s="310" t="s">
        <v>7</v>
      </c>
      <c r="C141" s="311" t="s">
        <v>462</v>
      </c>
    </row>
    <row r="142" spans="1:3" ht="14.25">
      <c r="A142" s="310" t="s">
        <v>447</v>
      </c>
      <c r="B142" s="310" t="s">
        <v>7</v>
      </c>
      <c r="C142" s="311" t="s">
        <v>526</v>
      </c>
    </row>
    <row r="143" spans="1:3" ht="14.25">
      <c r="A143" s="310" t="s">
        <v>8</v>
      </c>
      <c r="B143" s="310" t="s">
        <v>9</v>
      </c>
      <c r="C143" s="311" t="s">
        <v>455</v>
      </c>
    </row>
    <row r="144" spans="1:3" ht="14.25">
      <c r="A144" s="310" t="s">
        <v>8</v>
      </c>
      <c r="B144" s="310" t="s">
        <v>9</v>
      </c>
      <c r="C144" s="311" t="s">
        <v>455</v>
      </c>
    </row>
    <row r="145" spans="1:3" ht="14.25">
      <c r="A145" s="310" t="s">
        <v>8</v>
      </c>
      <c r="B145" s="310" t="s">
        <v>9</v>
      </c>
      <c r="C145" s="311" t="s">
        <v>603</v>
      </c>
    </row>
    <row r="146" spans="1:3" ht="14.25">
      <c r="A146" s="310" t="s">
        <v>8</v>
      </c>
      <c r="B146" s="310" t="s">
        <v>9</v>
      </c>
      <c r="C146" s="311" t="s">
        <v>528</v>
      </c>
    </row>
    <row r="147" spans="1:3" ht="14.25">
      <c r="A147" s="310" t="s">
        <v>8</v>
      </c>
      <c r="B147" s="310" t="s">
        <v>9</v>
      </c>
      <c r="C147" s="311" t="s">
        <v>604</v>
      </c>
    </row>
    <row r="148" spans="1:3" ht="14.25">
      <c r="A148" s="310" t="s">
        <v>10</v>
      </c>
      <c r="B148" s="310" t="s">
        <v>456</v>
      </c>
      <c r="C148" s="311" t="s">
        <v>605</v>
      </c>
    </row>
    <row r="149" spans="1:3" ht="14.25">
      <c r="A149" s="310" t="s">
        <v>10</v>
      </c>
      <c r="B149" s="310" t="s">
        <v>456</v>
      </c>
      <c r="C149" s="311" t="s">
        <v>606</v>
      </c>
    </row>
    <row r="150" spans="1:3" ht="14.25">
      <c r="A150" s="310" t="s">
        <v>10</v>
      </c>
      <c r="B150" s="310" t="s">
        <v>456</v>
      </c>
      <c r="C150" s="311" t="s">
        <v>607</v>
      </c>
    </row>
    <row r="151" spans="1:3" ht="14.25">
      <c r="A151" s="310" t="s">
        <v>10</v>
      </c>
      <c r="B151" s="310" t="s">
        <v>456</v>
      </c>
      <c r="C151" s="311" t="s">
        <v>457</v>
      </c>
    </row>
    <row r="152" spans="1:3" ht="14.25">
      <c r="A152" s="310" t="s">
        <v>10</v>
      </c>
      <c r="B152" s="310" t="s">
        <v>456</v>
      </c>
      <c r="C152" s="311" t="s">
        <v>457</v>
      </c>
    </row>
    <row r="153" spans="1:3" ht="14.25">
      <c r="A153" s="310" t="s">
        <v>10</v>
      </c>
      <c r="B153" s="310" t="s">
        <v>456</v>
      </c>
      <c r="C153" s="311" t="s">
        <v>457</v>
      </c>
    </row>
    <row r="154" spans="1:3" ht="14.25">
      <c r="A154" s="310" t="s">
        <v>10</v>
      </c>
      <c r="B154" s="310" t="s">
        <v>456</v>
      </c>
      <c r="C154" s="311" t="s">
        <v>457</v>
      </c>
    </row>
    <row r="155" spans="1:3" ht="14.25">
      <c r="A155" s="310" t="s">
        <v>10</v>
      </c>
      <c r="B155" s="310" t="s">
        <v>456</v>
      </c>
      <c r="C155" s="311" t="s">
        <v>457</v>
      </c>
    </row>
    <row r="156" spans="1:3" ht="14.25">
      <c r="A156" s="310" t="s">
        <v>10</v>
      </c>
      <c r="B156" s="310" t="s">
        <v>456</v>
      </c>
      <c r="C156" s="311" t="s">
        <v>457</v>
      </c>
    </row>
    <row r="157" spans="1:3" ht="14.25">
      <c r="A157" s="310" t="s">
        <v>10</v>
      </c>
      <c r="B157" s="310" t="s">
        <v>456</v>
      </c>
      <c r="C157" s="311" t="s">
        <v>457</v>
      </c>
    </row>
    <row r="158" spans="1:3" ht="14.25">
      <c r="A158" s="310" t="s">
        <v>10</v>
      </c>
      <c r="B158" s="310" t="s">
        <v>456</v>
      </c>
      <c r="C158" s="311" t="s">
        <v>457</v>
      </c>
    </row>
    <row r="159" spans="1:3" ht="14.25">
      <c r="A159" s="310" t="s">
        <v>10</v>
      </c>
      <c r="B159" s="310" t="s">
        <v>456</v>
      </c>
      <c r="C159" s="311" t="s">
        <v>457</v>
      </c>
    </row>
    <row r="160" spans="1:3" ht="14.25">
      <c r="A160" s="310" t="s">
        <v>10</v>
      </c>
      <c r="B160" s="310" t="s">
        <v>456</v>
      </c>
      <c r="C160" s="311" t="s">
        <v>457</v>
      </c>
    </row>
    <row r="161" spans="1:3" ht="14.25">
      <c r="A161" s="310" t="s">
        <v>10</v>
      </c>
      <c r="B161" s="310" t="s">
        <v>456</v>
      </c>
      <c r="C161" s="311" t="s">
        <v>457</v>
      </c>
    </row>
    <row r="162" spans="1:3" ht="14.25">
      <c r="A162" s="310" t="s">
        <v>10</v>
      </c>
      <c r="B162" s="310" t="s">
        <v>456</v>
      </c>
      <c r="C162" s="311" t="s">
        <v>457</v>
      </c>
    </row>
    <row r="163" spans="1:3" ht="14.25">
      <c r="A163" s="310" t="s">
        <v>10</v>
      </c>
      <c r="B163" s="310" t="s">
        <v>456</v>
      </c>
      <c r="C163" s="311" t="s">
        <v>457</v>
      </c>
    </row>
    <row r="164" spans="1:3" ht="14.25">
      <c r="A164" s="310" t="s">
        <v>10</v>
      </c>
      <c r="B164" s="310" t="s">
        <v>456</v>
      </c>
      <c r="C164" s="311" t="s">
        <v>457</v>
      </c>
    </row>
    <row r="165" spans="1:3" ht="14.25">
      <c r="A165" s="310" t="s">
        <v>10</v>
      </c>
      <c r="B165" s="310" t="s">
        <v>456</v>
      </c>
      <c r="C165" s="311" t="s">
        <v>457</v>
      </c>
    </row>
    <row r="166" spans="1:3" ht="14.25">
      <c r="A166" s="310" t="s">
        <v>10</v>
      </c>
      <c r="B166" s="310" t="s">
        <v>456</v>
      </c>
      <c r="C166" s="311" t="s">
        <v>457</v>
      </c>
    </row>
    <row r="167" spans="1:3" ht="14.25">
      <c r="A167" s="310" t="s">
        <v>10</v>
      </c>
      <c r="B167" s="310" t="s">
        <v>456</v>
      </c>
      <c r="C167" s="311" t="s">
        <v>457</v>
      </c>
    </row>
    <row r="168" spans="1:3" ht="14.25">
      <c r="A168" s="310" t="s">
        <v>10</v>
      </c>
      <c r="B168" s="310" t="s">
        <v>456</v>
      </c>
      <c r="C168" s="311" t="s">
        <v>457</v>
      </c>
    </row>
    <row r="169" spans="1:3" ht="14.25">
      <c r="A169" s="310" t="s">
        <v>10</v>
      </c>
      <c r="B169" s="310" t="s">
        <v>456</v>
      </c>
      <c r="C169" s="311" t="s">
        <v>608</v>
      </c>
    </row>
    <row r="170" spans="1:3" ht="14.25">
      <c r="A170" s="310" t="s">
        <v>10</v>
      </c>
      <c r="B170" s="310" t="s">
        <v>456</v>
      </c>
      <c r="C170" s="311" t="s">
        <v>609</v>
      </c>
    </row>
    <row r="171" spans="1:3" ht="14.25">
      <c r="A171" s="310" t="s">
        <v>10</v>
      </c>
      <c r="B171" s="310" t="s">
        <v>456</v>
      </c>
      <c r="C171" s="311" t="s">
        <v>610</v>
      </c>
    </row>
    <row r="172" spans="1:3" ht="14.25">
      <c r="A172" s="310" t="s">
        <v>10</v>
      </c>
      <c r="B172" s="310" t="s">
        <v>456</v>
      </c>
      <c r="C172" s="311" t="s">
        <v>611</v>
      </c>
    </row>
    <row r="173" spans="1:3" ht="14.25">
      <c r="A173" s="310" t="s">
        <v>10</v>
      </c>
      <c r="B173" s="310" t="s">
        <v>456</v>
      </c>
      <c r="C173" s="311" t="s">
        <v>612</v>
      </c>
    </row>
    <row r="174" spans="1:3" ht="14.25">
      <c r="A174" s="310" t="s">
        <v>10</v>
      </c>
      <c r="B174" s="310" t="s">
        <v>456</v>
      </c>
      <c r="C174" s="311" t="s">
        <v>532</v>
      </c>
    </row>
    <row r="175" spans="1:3" ht="14.25">
      <c r="A175" s="310" t="s">
        <v>10</v>
      </c>
      <c r="B175" s="310" t="s">
        <v>456</v>
      </c>
      <c r="C175" s="311" t="s">
        <v>459</v>
      </c>
    </row>
    <row r="176" spans="1:3" ht="14.25">
      <c r="A176" s="310" t="s">
        <v>10</v>
      </c>
      <c r="B176" s="310" t="s">
        <v>456</v>
      </c>
      <c r="C176" s="311" t="s">
        <v>459</v>
      </c>
    </row>
    <row r="177" spans="1:3" ht="14.25">
      <c r="A177" s="310" t="s">
        <v>10</v>
      </c>
      <c r="B177" s="310" t="s">
        <v>456</v>
      </c>
      <c r="C177" s="311" t="s">
        <v>613</v>
      </c>
    </row>
    <row r="178" spans="1:3" ht="14.25">
      <c r="A178" s="310" t="s">
        <v>10</v>
      </c>
      <c r="B178" s="310" t="s">
        <v>456</v>
      </c>
      <c r="C178" s="311" t="s">
        <v>446</v>
      </c>
    </row>
    <row r="179" spans="1:3" ht="14.25">
      <c r="A179" s="310" t="s">
        <v>10</v>
      </c>
      <c r="B179" s="310" t="s">
        <v>456</v>
      </c>
      <c r="C179" s="311" t="s">
        <v>446</v>
      </c>
    </row>
    <row r="180" spans="1:3" ht="14.25">
      <c r="A180" s="310" t="s">
        <v>10</v>
      </c>
      <c r="B180" s="310" t="s">
        <v>456</v>
      </c>
      <c r="C180" s="311" t="s">
        <v>446</v>
      </c>
    </row>
    <row r="181" spans="1:3" ht="14.25">
      <c r="A181" s="310" t="s">
        <v>10</v>
      </c>
      <c r="B181" s="310" t="s">
        <v>456</v>
      </c>
      <c r="C181" s="311" t="s">
        <v>446</v>
      </c>
    </row>
    <row r="182" spans="1:3" ht="14.25">
      <c r="A182" s="310" t="s">
        <v>10</v>
      </c>
      <c r="B182" s="310" t="s">
        <v>456</v>
      </c>
      <c r="C182" s="311" t="s">
        <v>462</v>
      </c>
    </row>
    <row r="183" spans="1:3" ht="14.25">
      <c r="A183" s="310" t="s">
        <v>10</v>
      </c>
      <c r="B183" s="310" t="s">
        <v>456</v>
      </c>
      <c r="C183" s="311" t="s">
        <v>462</v>
      </c>
    </row>
    <row r="184" spans="1:3" ht="14.25">
      <c r="A184" s="310" t="s">
        <v>11</v>
      </c>
      <c r="B184" s="310" t="s">
        <v>12</v>
      </c>
      <c r="C184" s="311" t="s">
        <v>606</v>
      </c>
    </row>
    <row r="185" spans="1:3" ht="14.25">
      <c r="A185" s="310" t="s">
        <v>11</v>
      </c>
      <c r="B185" s="310" t="s">
        <v>12</v>
      </c>
      <c r="C185" s="311" t="s">
        <v>606</v>
      </c>
    </row>
    <row r="186" spans="1:3" ht="14.25">
      <c r="A186" s="310" t="s">
        <v>11</v>
      </c>
      <c r="B186" s="310" t="s">
        <v>12</v>
      </c>
      <c r="C186" s="311" t="s">
        <v>587</v>
      </c>
    </row>
    <row r="187" spans="1:3" ht="14.25">
      <c r="A187" s="310" t="s">
        <v>11</v>
      </c>
      <c r="B187" s="310" t="s">
        <v>12</v>
      </c>
      <c r="C187" s="311" t="s">
        <v>454</v>
      </c>
    </row>
    <row r="188" spans="1:3" ht="14.25">
      <c r="A188" s="310" t="s">
        <v>11</v>
      </c>
      <c r="B188" s="310" t="s">
        <v>12</v>
      </c>
      <c r="C188" s="311" t="s">
        <v>454</v>
      </c>
    </row>
    <row r="189" spans="1:3" ht="14.25">
      <c r="A189" s="310" t="s">
        <v>11</v>
      </c>
      <c r="B189" s="310" t="s">
        <v>12</v>
      </c>
      <c r="C189" s="311" t="s">
        <v>454</v>
      </c>
    </row>
    <row r="190" spans="1:3" ht="14.25">
      <c r="A190" s="310" t="s">
        <v>11</v>
      </c>
      <c r="B190" s="310" t="s">
        <v>12</v>
      </c>
      <c r="C190" s="311" t="s">
        <v>439</v>
      </c>
    </row>
    <row r="191" spans="1:3" ht="14.25">
      <c r="A191" s="310" t="s">
        <v>11</v>
      </c>
      <c r="B191" s="310" t="s">
        <v>12</v>
      </c>
      <c r="C191" s="311" t="s">
        <v>455</v>
      </c>
    </row>
    <row r="192" spans="1:3" ht="14.25">
      <c r="A192" s="310" t="s">
        <v>11</v>
      </c>
      <c r="B192" s="310" t="s">
        <v>12</v>
      </c>
      <c r="C192" s="311" t="s">
        <v>593</v>
      </c>
    </row>
    <row r="193" spans="1:3" ht="14.25">
      <c r="A193" s="310" t="s">
        <v>11</v>
      </c>
      <c r="B193" s="310" t="s">
        <v>12</v>
      </c>
      <c r="C193" s="311" t="s">
        <v>457</v>
      </c>
    </row>
    <row r="194" spans="1:3" ht="14.25">
      <c r="A194" s="310" t="s">
        <v>11</v>
      </c>
      <c r="B194" s="310" t="s">
        <v>12</v>
      </c>
      <c r="C194" s="311" t="s">
        <v>457</v>
      </c>
    </row>
    <row r="195" spans="1:3" ht="14.25">
      <c r="A195" s="310" t="s">
        <v>11</v>
      </c>
      <c r="B195" s="310" t="s">
        <v>12</v>
      </c>
      <c r="C195" s="311" t="s">
        <v>457</v>
      </c>
    </row>
    <row r="196" spans="1:3" ht="14.25">
      <c r="A196" s="310" t="s">
        <v>11</v>
      </c>
      <c r="B196" s="310" t="s">
        <v>12</v>
      </c>
      <c r="C196" s="311" t="s">
        <v>457</v>
      </c>
    </row>
    <row r="197" spans="1:3" ht="14.25">
      <c r="A197" s="310" t="s">
        <v>11</v>
      </c>
      <c r="B197" s="310" t="s">
        <v>12</v>
      </c>
      <c r="C197" s="311" t="s">
        <v>457</v>
      </c>
    </row>
    <row r="198" spans="1:3" ht="14.25">
      <c r="A198" s="310" t="s">
        <v>11</v>
      </c>
      <c r="B198" s="310" t="s">
        <v>12</v>
      </c>
      <c r="C198" s="311" t="s">
        <v>457</v>
      </c>
    </row>
    <row r="199" spans="1:3" ht="14.25">
      <c r="A199" s="310" t="s">
        <v>11</v>
      </c>
      <c r="B199" s="310" t="s">
        <v>12</v>
      </c>
      <c r="C199" s="311" t="s">
        <v>457</v>
      </c>
    </row>
    <row r="200" spans="1:3" ht="14.25">
      <c r="A200" s="310" t="s">
        <v>11</v>
      </c>
      <c r="B200" s="310" t="s">
        <v>12</v>
      </c>
      <c r="C200" s="311" t="s">
        <v>457</v>
      </c>
    </row>
    <row r="201" spans="1:3" ht="14.25">
      <c r="A201" s="310" t="s">
        <v>11</v>
      </c>
      <c r="B201" s="310" t="s">
        <v>12</v>
      </c>
      <c r="C201" s="311" t="s">
        <v>457</v>
      </c>
    </row>
    <row r="202" spans="1:3" ht="14.25">
      <c r="A202" s="310" t="s">
        <v>11</v>
      </c>
      <c r="B202" s="310" t="s">
        <v>12</v>
      </c>
      <c r="C202" s="311" t="s">
        <v>457</v>
      </c>
    </row>
    <row r="203" spans="1:3" ht="14.25">
      <c r="A203" s="310" t="s">
        <v>11</v>
      </c>
      <c r="B203" s="310" t="s">
        <v>12</v>
      </c>
      <c r="C203" s="311" t="s">
        <v>457</v>
      </c>
    </row>
    <row r="204" spans="1:3" ht="14.25">
      <c r="A204" s="310" t="s">
        <v>11</v>
      </c>
      <c r="B204" s="310" t="s">
        <v>12</v>
      </c>
      <c r="C204" s="311" t="s">
        <v>457</v>
      </c>
    </row>
    <row r="205" spans="1:3" ht="14.25">
      <c r="A205" s="310" t="s">
        <v>11</v>
      </c>
      <c r="B205" s="310" t="s">
        <v>12</v>
      </c>
      <c r="C205" s="311" t="s">
        <v>457</v>
      </c>
    </row>
    <row r="206" spans="1:3" ht="14.25">
      <c r="A206" s="310" t="s">
        <v>11</v>
      </c>
      <c r="B206" s="310" t="s">
        <v>12</v>
      </c>
      <c r="C206" s="311" t="s">
        <v>457</v>
      </c>
    </row>
    <row r="207" spans="1:3" ht="14.25">
      <c r="A207" s="310" t="s">
        <v>11</v>
      </c>
      <c r="B207" s="310" t="s">
        <v>12</v>
      </c>
      <c r="C207" s="311" t="s">
        <v>457</v>
      </c>
    </row>
    <row r="208" spans="1:3" ht="14.25">
      <c r="A208" s="310" t="s">
        <v>11</v>
      </c>
      <c r="B208" s="310" t="s">
        <v>12</v>
      </c>
      <c r="C208" s="311" t="s">
        <v>457</v>
      </c>
    </row>
    <row r="209" spans="1:3" ht="14.25">
      <c r="A209" s="310" t="s">
        <v>11</v>
      </c>
      <c r="B209" s="310" t="s">
        <v>12</v>
      </c>
      <c r="C209" s="311" t="s">
        <v>457</v>
      </c>
    </row>
    <row r="210" spans="1:3" ht="14.25">
      <c r="A210" s="310" t="s">
        <v>11</v>
      </c>
      <c r="B210" s="310" t="s">
        <v>12</v>
      </c>
      <c r="C210" s="311" t="s">
        <v>457</v>
      </c>
    </row>
    <row r="211" spans="1:3" ht="14.25">
      <c r="A211" s="310" t="s">
        <v>11</v>
      </c>
      <c r="B211" s="310" t="s">
        <v>12</v>
      </c>
      <c r="C211" s="311" t="s">
        <v>457</v>
      </c>
    </row>
    <row r="212" spans="1:3" ht="14.25">
      <c r="A212" s="310" t="s">
        <v>11</v>
      </c>
      <c r="B212" s="310" t="s">
        <v>12</v>
      </c>
      <c r="C212" s="311" t="s">
        <v>457</v>
      </c>
    </row>
    <row r="213" spans="1:3" ht="14.25">
      <c r="A213" s="310" t="s">
        <v>11</v>
      </c>
      <c r="B213" s="310" t="s">
        <v>12</v>
      </c>
      <c r="C213" s="311" t="s">
        <v>457</v>
      </c>
    </row>
    <row r="214" spans="1:3" ht="14.25">
      <c r="A214" s="310" t="s">
        <v>11</v>
      </c>
      <c r="B214" s="310" t="s">
        <v>12</v>
      </c>
      <c r="C214" s="311" t="s">
        <v>457</v>
      </c>
    </row>
    <row r="215" spans="1:3" ht="14.25">
      <c r="A215" s="310" t="s">
        <v>11</v>
      </c>
      <c r="B215" s="310" t="s">
        <v>12</v>
      </c>
      <c r="C215" s="311" t="s">
        <v>457</v>
      </c>
    </row>
    <row r="216" spans="1:3" ht="14.25">
      <c r="A216" s="310" t="s">
        <v>11</v>
      </c>
      <c r="B216" s="310" t="s">
        <v>12</v>
      </c>
      <c r="C216" s="311" t="s">
        <v>528</v>
      </c>
    </row>
    <row r="217" spans="1:3" ht="14.25">
      <c r="A217" s="310" t="s">
        <v>11</v>
      </c>
      <c r="B217" s="310" t="s">
        <v>12</v>
      </c>
      <c r="C217" s="311" t="s">
        <v>528</v>
      </c>
    </row>
    <row r="218" spans="1:3" ht="14.25">
      <c r="A218" s="310" t="s">
        <v>11</v>
      </c>
      <c r="B218" s="310" t="s">
        <v>12</v>
      </c>
      <c r="C218" s="311" t="s">
        <v>528</v>
      </c>
    </row>
    <row r="219" spans="1:3" ht="14.25">
      <c r="A219" s="310" t="s">
        <v>11</v>
      </c>
      <c r="B219" s="310" t="s">
        <v>12</v>
      </c>
      <c r="C219" s="311" t="s">
        <v>528</v>
      </c>
    </row>
    <row r="220" spans="1:3" ht="14.25">
      <c r="A220" s="310" t="s">
        <v>11</v>
      </c>
      <c r="B220" s="310" t="s">
        <v>12</v>
      </c>
      <c r="C220" s="311" t="s">
        <v>528</v>
      </c>
    </row>
    <row r="221" spans="1:3" ht="14.25">
      <c r="A221" s="310" t="s">
        <v>11</v>
      </c>
      <c r="B221" s="310" t="s">
        <v>12</v>
      </c>
      <c r="C221" s="311" t="s">
        <v>528</v>
      </c>
    </row>
    <row r="222" spans="1:3" ht="14.25">
      <c r="A222" s="310" t="s">
        <v>11</v>
      </c>
      <c r="B222" s="310" t="s">
        <v>12</v>
      </c>
      <c r="C222" s="311" t="s">
        <v>528</v>
      </c>
    </row>
    <row r="223" spans="1:3" ht="14.25">
      <c r="A223" s="310" t="s">
        <v>11</v>
      </c>
      <c r="B223" s="310" t="s">
        <v>12</v>
      </c>
      <c r="C223" s="311" t="s">
        <v>528</v>
      </c>
    </row>
    <row r="224" spans="1:3" ht="14.25">
      <c r="A224" s="310" t="s">
        <v>11</v>
      </c>
      <c r="B224" s="310" t="s">
        <v>12</v>
      </c>
      <c r="C224" s="311" t="s">
        <v>614</v>
      </c>
    </row>
    <row r="225" spans="1:3" ht="14.25">
      <c r="A225" s="310" t="s">
        <v>11</v>
      </c>
      <c r="B225" s="310" t="s">
        <v>12</v>
      </c>
      <c r="C225" s="311" t="s">
        <v>608</v>
      </c>
    </row>
    <row r="226" spans="1:3" ht="14.25">
      <c r="A226" s="310" t="s">
        <v>11</v>
      </c>
      <c r="B226" s="310" t="s">
        <v>12</v>
      </c>
      <c r="C226" s="311" t="s">
        <v>615</v>
      </c>
    </row>
    <row r="227" spans="1:3" ht="14.25">
      <c r="A227" s="310" t="s">
        <v>11</v>
      </c>
      <c r="B227" s="310" t="s">
        <v>12</v>
      </c>
      <c r="C227" s="311" t="s">
        <v>532</v>
      </c>
    </row>
    <row r="228" spans="1:3" ht="14.25">
      <c r="A228" s="310" t="s">
        <v>11</v>
      </c>
      <c r="B228" s="310" t="s">
        <v>12</v>
      </c>
      <c r="C228" s="311" t="s">
        <v>459</v>
      </c>
    </row>
    <row r="229" spans="1:3" ht="14.25">
      <c r="A229" s="310" t="s">
        <v>11</v>
      </c>
      <c r="B229" s="310" t="s">
        <v>12</v>
      </c>
      <c r="C229" s="311" t="s">
        <v>459</v>
      </c>
    </row>
    <row r="230" spans="1:3" ht="14.25">
      <c r="A230" s="310" t="s">
        <v>11</v>
      </c>
      <c r="B230" s="310" t="s">
        <v>12</v>
      </c>
      <c r="C230" s="311" t="s">
        <v>461</v>
      </c>
    </row>
    <row r="231" spans="1:3" ht="14.25">
      <c r="A231" s="310" t="s">
        <v>11</v>
      </c>
      <c r="B231" s="310" t="s">
        <v>12</v>
      </c>
      <c r="C231" s="311" t="s">
        <v>461</v>
      </c>
    </row>
    <row r="232" spans="1:3" ht="14.25">
      <c r="A232" s="310" t="s">
        <v>11</v>
      </c>
      <c r="B232" s="310" t="s">
        <v>12</v>
      </c>
      <c r="C232" s="311" t="s">
        <v>461</v>
      </c>
    </row>
    <row r="233" spans="1:3" ht="14.25">
      <c r="A233" s="310" t="s">
        <v>11</v>
      </c>
      <c r="B233" s="310" t="s">
        <v>12</v>
      </c>
      <c r="C233" s="311" t="s">
        <v>616</v>
      </c>
    </row>
    <row r="234" spans="1:3" ht="14.25">
      <c r="A234" s="310" t="s">
        <v>11</v>
      </c>
      <c r="B234" s="310" t="s">
        <v>12</v>
      </c>
      <c r="C234" s="311" t="s">
        <v>616</v>
      </c>
    </row>
    <row r="235" spans="1:3" ht="14.25">
      <c r="A235" s="310" t="s">
        <v>11</v>
      </c>
      <c r="B235" s="310" t="s">
        <v>12</v>
      </c>
      <c r="C235" s="311" t="s">
        <v>617</v>
      </c>
    </row>
    <row r="236" spans="1:3" ht="14.25">
      <c r="A236" s="310" t="s">
        <v>11</v>
      </c>
      <c r="B236" s="310" t="s">
        <v>12</v>
      </c>
      <c r="C236" s="311" t="s">
        <v>586</v>
      </c>
    </row>
    <row r="237" spans="1:3" ht="14.25">
      <c r="A237" s="310" t="s">
        <v>11</v>
      </c>
      <c r="B237" s="310" t="s">
        <v>12</v>
      </c>
      <c r="C237" s="311" t="s">
        <v>586</v>
      </c>
    </row>
    <row r="238" spans="1:3" ht="14.25">
      <c r="A238" s="310" t="s">
        <v>13</v>
      </c>
      <c r="B238" s="310" t="s">
        <v>398</v>
      </c>
      <c r="C238" s="311" t="s">
        <v>535</v>
      </c>
    </row>
    <row r="239" spans="1:3" ht="14.25">
      <c r="A239" s="310" t="s">
        <v>13</v>
      </c>
      <c r="B239" s="310" t="s">
        <v>398</v>
      </c>
      <c r="C239" s="311" t="s">
        <v>463</v>
      </c>
    </row>
    <row r="240" spans="1:3" ht="14.25">
      <c r="A240" s="310" t="s">
        <v>13</v>
      </c>
      <c r="B240" s="310" t="s">
        <v>398</v>
      </c>
      <c r="C240" s="311" t="s">
        <v>520</v>
      </c>
    </row>
    <row r="241" spans="1:3" ht="14.25">
      <c r="A241" s="310" t="s">
        <v>13</v>
      </c>
      <c r="B241" s="310" t="s">
        <v>398</v>
      </c>
      <c r="C241" s="311" t="s">
        <v>520</v>
      </c>
    </row>
    <row r="242" spans="1:3" ht="14.25">
      <c r="A242" s="310" t="s">
        <v>13</v>
      </c>
      <c r="B242" s="310" t="s">
        <v>398</v>
      </c>
      <c r="C242" s="311" t="s">
        <v>520</v>
      </c>
    </row>
    <row r="243" spans="1:3" ht="14.25">
      <c r="A243" s="310" t="s">
        <v>13</v>
      </c>
      <c r="B243" s="310" t="s">
        <v>398</v>
      </c>
      <c r="C243" s="311" t="s">
        <v>446</v>
      </c>
    </row>
    <row r="244" spans="1:3" ht="14.25">
      <c r="A244" s="310" t="s">
        <v>13</v>
      </c>
      <c r="B244" s="310" t="s">
        <v>398</v>
      </c>
      <c r="C244" s="311" t="s">
        <v>536</v>
      </c>
    </row>
    <row r="245" spans="1:3" ht="14.25">
      <c r="A245" s="310" t="s">
        <v>13</v>
      </c>
      <c r="B245" s="310" t="s">
        <v>398</v>
      </c>
      <c r="C245" s="311" t="s">
        <v>536</v>
      </c>
    </row>
    <row r="246" spans="1:3" ht="14.25">
      <c r="A246" s="310" t="s">
        <v>13</v>
      </c>
      <c r="B246" s="310" t="s">
        <v>398</v>
      </c>
      <c r="C246" s="311" t="s">
        <v>536</v>
      </c>
    </row>
    <row r="247" spans="1:3" ht="14.25">
      <c r="A247" s="310" t="s">
        <v>13</v>
      </c>
      <c r="B247" s="310" t="s">
        <v>398</v>
      </c>
      <c r="C247" s="311" t="s">
        <v>462</v>
      </c>
    </row>
    <row r="248" spans="1:3" ht="14.25">
      <c r="A248" s="310" t="s">
        <v>13</v>
      </c>
      <c r="B248" s="310" t="s">
        <v>398</v>
      </c>
      <c r="C248" s="311" t="s">
        <v>462</v>
      </c>
    </row>
    <row r="249" spans="1:3" ht="14.25">
      <c r="A249" s="310" t="s">
        <v>13</v>
      </c>
      <c r="B249" s="310" t="s">
        <v>398</v>
      </c>
      <c r="C249" s="311" t="s">
        <v>462</v>
      </c>
    </row>
    <row r="250" spans="1:3" ht="14.25">
      <c r="A250" s="310" t="s">
        <v>13</v>
      </c>
      <c r="B250" s="310" t="s">
        <v>398</v>
      </c>
      <c r="C250" s="311" t="s">
        <v>462</v>
      </c>
    </row>
    <row r="251" spans="1:3" ht="14.25">
      <c r="A251" s="310" t="s">
        <v>13</v>
      </c>
      <c r="B251" s="310" t="s">
        <v>398</v>
      </c>
      <c r="C251" s="311" t="s">
        <v>462</v>
      </c>
    </row>
    <row r="252" spans="1:3" ht="14.25">
      <c r="A252" s="310" t="s">
        <v>13</v>
      </c>
      <c r="B252" s="310" t="s">
        <v>398</v>
      </c>
      <c r="C252" s="311" t="s">
        <v>462</v>
      </c>
    </row>
    <row r="253" spans="1:3" ht="14.25">
      <c r="A253" s="310" t="s">
        <v>13</v>
      </c>
      <c r="B253" s="310" t="s">
        <v>398</v>
      </c>
      <c r="C253" s="311" t="s">
        <v>462</v>
      </c>
    </row>
    <row r="254" spans="1:3" ht="14.25">
      <c r="A254" s="310" t="s">
        <v>13</v>
      </c>
      <c r="B254" s="310" t="s">
        <v>398</v>
      </c>
      <c r="C254" s="311" t="s">
        <v>462</v>
      </c>
    </row>
    <row r="255" spans="1:3" ht="14.25">
      <c r="A255" s="310" t="s">
        <v>13</v>
      </c>
      <c r="B255" s="310" t="s">
        <v>398</v>
      </c>
      <c r="C255" s="311" t="s">
        <v>462</v>
      </c>
    </row>
    <row r="256" spans="1:3" ht="14.25">
      <c r="A256" s="310" t="s">
        <v>14</v>
      </c>
      <c r="B256" s="310" t="s">
        <v>465</v>
      </c>
      <c r="C256" s="311" t="s">
        <v>466</v>
      </c>
    </row>
    <row r="257" spans="1:3" ht="14.25">
      <c r="A257" s="310" t="s">
        <v>14</v>
      </c>
      <c r="B257" s="310" t="s">
        <v>467</v>
      </c>
      <c r="C257" s="311" t="s">
        <v>466</v>
      </c>
    </row>
    <row r="258" spans="1:3" ht="14.25">
      <c r="A258" s="310" t="s">
        <v>14</v>
      </c>
      <c r="B258" s="310" t="s">
        <v>468</v>
      </c>
      <c r="C258" s="311" t="s">
        <v>466</v>
      </c>
    </row>
    <row r="259" spans="1:3" ht="14.25">
      <c r="A259" s="310" t="s">
        <v>14</v>
      </c>
      <c r="B259" s="310" t="s">
        <v>468</v>
      </c>
      <c r="C259" s="311" t="s">
        <v>466</v>
      </c>
    </row>
    <row r="260" spans="1:3" ht="14.25">
      <c r="A260" s="310" t="s">
        <v>14</v>
      </c>
      <c r="B260" s="310" t="s">
        <v>468</v>
      </c>
      <c r="C260" s="311" t="s">
        <v>466</v>
      </c>
    </row>
    <row r="261" spans="1:3" ht="14.25">
      <c r="A261" s="310" t="s">
        <v>14</v>
      </c>
      <c r="B261" s="310" t="s">
        <v>468</v>
      </c>
      <c r="C261" s="311" t="s">
        <v>466</v>
      </c>
    </row>
    <row r="262" spans="1:3" ht="14.25">
      <c r="A262" s="310" t="s">
        <v>14</v>
      </c>
      <c r="B262" s="310" t="s">
        <v>468</v>
      </c>
      <c r="C262" s="311" t="s">
        <v>466</v>
      </c>
    </row>
    <row r="263" spans="1:3" ht="14.25">
      <c r="A263" s="310" t="s">
        <v>14</v>
      </c>
      <c r="B263" s="310" t="s">
        <v>468</v>
      </c>
      <c r="C263" s="311" t="s">
        <v>466</v>
      </c>
    </row>
    <row r="264" spans="1:3" ht="14.25">
      <c r="A264" s="310" t="s">
        <v>14</v>
      </c>
      <c r="B264" s="310" t="s">
        <v>468</v>
      </c>
      <c r="C264" s="311" t="s">
        <v>466</v>
      </c>
    </row>
    <row r="265" spans="1:3" ht="14.25">
      <c r="A265" s="310" t="s">
        <v>14</v>
      </c>
      <c r="B265" s="310" t="s">
        <v>468</v>
      </c>
      <c r="C265" s="311" t="s">
        <v>466</v>
      </c>
    </row>
    <row r="266" spans="1:3" ht="14.25">
      <c r="A266" s="310" t="s">
        <v>14</v>
      </c>
      <c r="B266" s="310" t="s">
        <v>468</v>
      </c>
      <c r="C266" s="311" t="s">
        <v>466</v>
      </c>
    </row>
    <row r="267" spans="1:3" ht="14.25">
      <c r="A267" s="310" t="s">
        <v>14</v>
      </c>
      <c r="B267" s="310" t="s">
        <v>538</v>
      </c>
      <c r="C267" s="311" t="s">
        <v>466</v>
      </c>
    </row>
    <row r="268" spans="1:3" ht="14.25">
      <c r="A268" s="310" t="s">
        <v>14</v>
      </c>
      <c r="B268" s="310" t="s">
        <v>538</v>
      </c>
      <c r="C268" s="311" t="s">
        <v>466</v>
      </c>
    </row>
    <row r="269" spans="1:3" ht="14.25">
      <c r="A269" s="310" t="s">
        <v>14</v>
      </c>
      <c r="B269" s="310" t="s">
        <v>469</v>
      </c>
      <c r="C269" s="311" t="s">
        <v>466</v>
      </c>
    </row>
    <row r="270" spans="1:3" ht="14.25">
      <c r="A270" s="310" t="s">
        <v>14</v>
      </c>
      <c r="B270" s="310" t="s">
        <v>469</v>
      </c>
      <c r="C270" s="311" t="s">
        <v>466</v>
      </c>
    </row>
    <row r="271" spans="1:3" ht="14.25">
      <c r="A271" s="310" t="s">
        <v>14</v>
      </c>
      <c r="B271" s="310" t="s">
        <v>469</v>
      </c>
      <c r="C271" s="311" t="s">
        <v>466</v>
      </c>
    </row>
    <row r="272" spans="1:3" ht="14.25">
      <c r="A272" s="310" t="s">
        <v>14</v>
      </c>
      <c r="B272" s="310" t="s">
        <v>469</v>
      </c>
      <c r="C272" s="311" t="s">
        <v>466</v>
      </c>
    </row>
    <row r="273" spans="1:3" ht="14.25">
      <c r="A273" s="310" t="s">
        <v>14</v>
      </c>
      <c r="B273" s="310" t="s">
        <v>469</v>
      </c>
      <c r="C273" s="311" t="s">
        <v>466</v>
      </c>
    </row>
    <row r="274" spans="1:3" ht="14.25">
      <c r="A274" s="310" t="s">
        <v>14</v>
      </c>
      <c r="B274" s="310" t="s">
        <v>469</v>
      </c>
      <c r="C274" s="311" t="s">
        <v>466</v>
      </c>
    </row>
    <row r="275" spans="1:3" ht="14.25">
      <c r="A275" s="310" t="s">
        <v>14</v>
      </c>
      <c r="B275" s="310" t="s">
        <v>469</v>
      </c>
      <c r="C275" s="311" t="s">
        <v>466</v>
      </c>
    </row>
    <row r="276" spans="1:3" ht="14.25">
      <c r="A276" s="310" t="s">
        <v>14</v>
      </c>
      <c r="B276" s="310" t="s">
        <v>469</v>
      </c>
      <c r="C276" s="311" t="s">
        <v>466</v>
      </c>
    </row>
    <row r="277" spans="1:3" ht="14.25">
      <c r="A277" s="310" t="s">
        <v>14</v>
      </c>
      <c r="B277" s="310" t="s">
        <v>469</v>
      </c>
      <c r="C277" s="311" t="s">
        <v>466</v>
      </c>
    </row>
    <row r="278" spans="1:3" ht="14.25">
      <c r="A278" s="310" t="s">
        <v>14</v>
      </c>
      <c r="B278" s="310" t="s">
        <v>469</v>
      </c>
      <c r="C278" s="311" t="s">
        <v>466</v>
      </c>
    </row>
    <row r="279" spans="1:3" ht="14.25">
      <c r="A279" s="310" t="s">
        <v>14</v>
      </c>
      <c r="B279" s="310" t="s">
        <v>469</v>
      </c>
      <c r="C279" s="311" t="s">
        <v>466</v>
      </c>
    </row>
    <row r="280" spans="1:3" ht="14.25">
      <c r="A280" s="310" t="s">
        <v>14</v>
      </c>
      <c r="B280" s="310" t="s">
        <v>469</v>
      </c>
      <c r="C280" s="311" t="s">
        <v>466</v>
      </c>
    </row>
    <row r="281" spans="1:3" ht="14.25">
      <c r="A281" s="310" t="s">
        <v>14</v>
      </c>
      <c r="B281" s="310" t="s">
        <v>469</v>
      </c>
      <c r="C281" s="311" t="s">
        <v>466</v>
      </c>
    </row>
    <row r="282" spans="1:3" ht="14.25">
      <c r="A282" s="310" t="s">
        <v>14</v>
      </c>
      <c r="B282" s="310" t="s">
        <v>469</v>
      </c>
      <c r="C282" s="311" t="s">
        <v>466</v>
      </c>
    </row>
    <row r="283" spans="1:3" ht="14.25">
      <c r="A283" s="310" t="s">
        <v>14</v>
      </c>
      <c r="B283" s="310" t="s">
        <v>469</v>
      </c>
      <c r="C283" s="311" t="s">
        <v>466</v>
      </c>
    </row>
    <row r="284" spans="1:3" ht="14.25">
      <c r="A284" s="310" t="s">
        <v>14</v>
      </c>
      <c r="B284" s="310" t="s">
        <v>469</v>
      </c>
      <c r="C284" s="311" t="s">
        <v>466</v>
      </c>
    </row>
    <row r="285" spans="1:3" ht="14.25">
      <c r="A285" s="310" t="s">
        <v>14</v>
      </c>
      <c r="B285" s="310" t="s">
        <v>469</v>
      </c>
      <c r="C285" s="311" t="s">
        <v>466</v>
      </c>
    </row>
    <row r="286" spans="1:3" ht="14.25">
      <c r="A286" s="310" t="s">
        <v>15</v>
      </c>
      <c r="B286" s="310" t="s">
        <v>539</v>
      </c>
      <c r="C286" s="311" t="s">
        <v>555</v>
      </c>
    </row>
    <row r="287" spans="1:3" ht="14.25">
      <c r="A287" s="310" t="s">
        <v>15</v>
      </c>
      <c r="B287" s="310" t="s">
        <v>470</v>
      </c>
      <c r="C287" s="311" t="s">
        <v>618</v>
      </c>
    </row>
    <row r="288" spans="1:3" ht="14.25">
      <c r="A288" s="310" t="s">
        <v>15</v>
      </c>
      <c r="B288" s="310" t="s">
        <v>470</v>
      </c>
      <c r="C288" s="311" t="s">
        <v>439</v>
      </c>
    </row>
    <row r="289" spans="1:3" ht="14.25">
      <c r="A289" s="310" t="s">
        <v>15</v>
      </c>
      <c r="B289" s="310" t="s">
        <v>470</v>
      </c>
      <c r="C289" s="311" t="s">
        <v>545</v>
      </c>
    </row>
    <row r="290" spans="1:3" ht="14.25">
      <c r="A290" s="310" t="s">
        <v>15</v>
      </c>
      <c r="B290" s="310" t="s">
        <v>470</v>
      </c>
      <c r="C290" s="311" t="s">
        <v>619</v>
      </c>
    </row>
    <row r="291" spans="1:3" ht="14.25">
      <c r="A291" s="310" t="s">
        <v>15</v>
      </c>
      <c r="B291" s="310" t="s">
        <v>470</v>
      </c>
      <c r="C291" s="311" t="s">
        <v>619</v>
      </c>
    </row>
    <row r="292" spans="1:3" ht="14.25">
      <c r="A292" s="310" t="s">
        <v>15</v>
      </c>
      <c r="B292" s="310" t="s">
        <v>470</v>
      </c>
      <c r="C292" s="311" t="s">
        <v>619</v>
      </c>
    </row>
    <row r="293" spans="1:3" ht="14.25">
      <c r="A293" s="310" t="s">
        <v>15</v>
      </c>
      <c r="B293" s="310" t="s">
        <v>470</v>
      </c>
      <c r="C293" s="311" t="s">
        <v>619</v>
      </c>
    </row>
    <row r="294" spans="1:3" ht="14.25">
      <c r="A294" s="310" t="s">
        <v>15</v>
      </c>
      <c r="B294" s="310" t="s">
        <v>470</v>
      </c>
      <c r="C294" s="311" t="s">
        <v>620</v>
      </c>
    </row>
    <row r="295" spans="1:3" ht="14.25">
      <c r="A295" s="310" t="s">
        <v>15</v>
      </c>
      <c r="B295" s="310" t="s">
        <v>470</v>
      </c>
      <c r="C295" s="311" t="s">
        <v>479</v>
      </c>
    </row>
    <row r="296" spans="1:3" ht="14.25">
      <c r="A296" s="310" t="s">
        <v>15</v>
      </c>
      <c r="B296" s="310" t="s">
        <v>470</v>
      </c>
      <c r="C296" s="311" t="s">
        <v>446</v>
      </c>
    </row>
    <row r="297" spans="1:3" ht="14.25">
      <c r="A297" s="310" t="s">
        <v>15</v>
      </c>
      <c r="B297" s="310" t="s">
        <v>470</v>
      </c>
      <c r="C297" s="311" t="s">
        <v>446</v>
      </c>
    </row>
    <row r="298" spans="1:3" ht="14.25">
      <c r="A298" s="310" t="s">
        <v>15</v>
      </c>
      <c r="B298" s="310" t="s">
        <v>472</v>
      </c>
      <c r="C298" s="311" t="s">
        <v>621</v>
      </c>
    </row>
    <row r="299" spans="1:3" ht="14.25">
      <c r="A299" s="310" t="s">
        <v>15</v>
      </c>
      <c r="B299" s="310" t="s">
        <v>472</v>
      </c>
      <c r="C299" s="311" t="s">
        <v>622</v>
      </c>
    </row>
    <row r="300" spans="1:3" ht="14.25">
      <c r="A300" s="310" t="s">
        <v>15</v>
      </c>
      <c r="B300" s="310" t="s">
        <v>472</v>
      </c>
      <c r="C300" s="311" t="s">
        <v>622</v>
      </c>
    </row>
    <row r="301" spans="1:3" ht="14.25">
      <c r="A301" s="310" t="s">
        <v>15</v>
      </c>
      <c r="B301" s="310" t="s">
        <v>472</v>
      </c>
      <c r="C301" s="311" t="s">
        <v>623</v>
      </c>
    </row>
    <row r="302" spans="1:3" ht="14.25">
      <c r="A302" s="310" t="s">
        <v>15</v>
      </c>
      <c r="B302" s="310" t="s">
        <v>472</v>
      </c>
      <c r="C302" s="311" t="s">
        <v>624</v>
      </c>
    </row>
    <row r="303" spans="1:3" ht="14.25">
      <c r="A303" s="310" t="s">
        <v>15</v>
      </c>
      <c r="B303" s="310" t="s">
        <v>472</v>
      </c>
      <c r="C303" s="311" t="s">
        <v>625</v>
      </c>
    </row>
    <row r="304" spans="1:3" ht="14.25">
      <c r="A304" s="310" t="s">
        <v>15</v>
      </c>
      <c r="B304" s="310" t="s">
        <v>472</v>
      </c>
      <c r="C304" s="311" t="s">
        <v>439</v>
      </c>
    </row>
    <row r="305" spans="1:3" ht="14.25">
      <c r="A305" s="310" t="s">
        <v>15</v>
      </c>
      <c r="B305" s="310" t="s">
        <v>472</v>
      </c>
      <c r="C305" s="311" t="s">
        <v>540</v>
      </c>
    </row>
    <row r="306" spans="1:3" ht="14.25">
      <c r="A306" s="310" t="s">
        <v>15</v>
      </c>
      <c r="B306" s="310" t="s">
        <v>472</v>
      </c>
      <c r="C306" s="311" t="s">
        <v>559</v>
      </c>
    </row>
    <row r="307" spans="1:3" ht="14.25">
      <c r="A307" s="310" t="s">
        <v>15</v>
      </c>
      <c r="B307" s="310" t="s">
        <v>472</v>
      </c>
      <c r="C307" s="311" t="s">
        <v>559</v>
      </c>
    </row>
    <row r="308" spans="1:3" ht="14.25">
      <c r="A308" s="310" t="s">
        <v>15</v>
      </c>
      <c r="B308" s="310" t="s">
        <v>472</v>
      </c>
      <c r="C308" s="311" t="s">
        <v>626</v>
      </c>
    </row>
    <row r="309" spans="1:3" ht="14.25">
      <c r="A309" s="310" t="s">
        <v>15</v>
      </c>
      <c r="B309" s="310" t="s">
        <v>472</v>
      </c>
      <c r="C309" s="311" t="s">
        <v>627</v>
      </c>
    </row>
    <row r="310" spans="1:3" ht="14.25">
      <c r="A310" s="310" t="s">
        <v>15</v>
      </c>
      <c r="B310" s="310" t="s">
        <v>472</v>
      </c>
      <c r="C310" s="311" t="s">
        <v>520</v>
      </c>
    </row>
    <row r="311" spans="1:3" ht="14.25">
      <c r="A311" s="310" t="s">
        <v>15</v>
      </c>
      <c r="B311" s="310" t="s">
        <v>472</v>
      </c>
      <c r="C311" s="311" t="s">
        <v>520</v>
      </c>
    </row>
    <row r="312" spans="1:3" ht="14.25">
      <c r="A312" s="310" t="s">
        <v>15</v>
      </c>
      <c r="B312" s="310" t="s">
        <v>472</v>
      </c>
      <c r="C312" s="311" t="s">
        <v>520</v>
      </c>
    </row>
    <row r="313" spans="1:3" ht="14.25">
      <c r="A313" s="310" t="s">
        <v>15</v>
      </c>
      <c r="B313" s="310" t="s">
        <v>472</v>
      </c>
      <c r="C313" s="311" t="s">
        <v>520</v>
      </c>
    </row>
    <row r="314" spans="1:3" ht="14.25">
      <c r="A314" s="310" t="s">
        <v>15</v>
      </c>
      <c r="B314" s="310" t="s">
        <v>472</v>
      </c>
      <c r="C314" s="311" t="s">
        <v>628</v>
      </c>
    </row>
    <row r="315" spans="1:3" ht="14.25">
      <c r="A315" s="310" t="s">
        <v>15</v>
      </c>
      <c r="B315" s="310" t="s">
        <v>472</v>
      </c>
      <c r="C315" s="311" t="s">
        <v>446</v>
      </c>
    </row>
    <row r="316" spans="1:3" ht="14.25">
      <c r="A316" s="310" t="s">
        <v>15</v>
      </c>
      <c r="B316" s="310" t="s">
        <v>472</v>
      </c>
      <c r="C316" s="311" t="s">
        <v>446</v>
      </c>
    </row>
    <row r="317" spans="1:3" ht="14.25">
      <c r="A317" s="310" t="s">
        <v>15</v>
      </c>
      <c r="B317" s="310" t="s">
        <v>472</v>
      </c>
      <c r="C317" s="311" t="s">
        <v>550</v>
      </c>
    </row>
    <row r="318" spans="1:3" ht="14.25">
      <c r="A318" s="310" t="s">
        <v>15</v>
      </c>
      <c r="B318" s="310" t="s">
        <v>472</v>
      </c>
      <c r="C318" s="311" t="s">
        <v>629</v>
      </c>
    </row>
    <row r="319" spans="1:3" ht="14.25">
      <c r="A319" s="310" t="s">
        <v>15</v>
      </c>
      <c r="B319" s="310" t="s">
        <v>474</v>
      </c>
      <c r="C319" s="311" t="s">
        <v>552</v>
      </c>
    </row>
    <row r="320" spans="1:3" ht="14.25">
      <c r="A320" s="310" t="s">
        <v>15</v>
      </c>
      <c r="B320" s="310" t="s">
        <v>474</v>
      </c>
      <c r="C320" s="311" t="s">
        <v>531</v>
      </c>
    </row>
    <row r="321" spans="1:3" ht="14.25">
      <c r="A321" s="310" t="s">
        <v>15</v>
      </c>
      <c r="B321" s="310" t="s">
        <v>474</v>
      </c>
      <c r="C321" s="311" t="s">
        <v>439</v>
      </c>
    </row>
    <row r="322" spans="1:3" ht="14.25">
      <c r="A322" s="310" t="s">
        <v>15</v>
      </c>
      <c r="B322" s="310" t="s">
        <v>474</v>
      </c>
      <c r="C322" s="311" t="s">
        <v>439</v>
      </c>
    </row>
    <row r="323" spans="1:3" ht="14.25">
      <c r="A323" s="310" t="s">
        <v>15</v>
      </c>
      <c r="B323" s="310" t="s">
        <v>474</v>
      </c>
      <c r="C323" s="311" t="s">
        <v>545</v>
      </c>
    </row>
    <row r="324" spans="1:3" ht="14.25">
      <c r="A324" s="310" t="s">
        <v>15</v>
      </c>
      <c r="B324" s="310" t="s">
        <v>474</v>
      </c>
      <c r="C324" s="311" t="s">
        <v>619</v>
      </c>
    </row>
    <row r="325" spans="1:3" ht="14.25">
      <c r="A325" s="310" t="s">
        <v>15</v>
      </c>
      <c r="B325" s="310" t="s">
        <v>474</v>
      </c>
      <c r="C325" s="311" t="s">
        <v>619</v>
      </c>
    </row>
    <row r="326" spans="1:3" ht="14.25">
      <c r="A326" s="310" t="s">
        <v>15</v>
      </c>
      <c r="B326" s="310" t="s">
        <v>474</v>
      </c>
      <c r="C326" s="311" t="s">
        <v>619</v>
      </c>
    </row>
    <row r="327" spans="1:3" ht="14.25">
      <c r="A327" s="310" t="s">
        <v>15</v>
      </c>
      <c r="B327" s="310" t="s">
        <v>474</v>
      </c>
      <c r="C327" s="311" t="s">
        <v>475</v>
      </c>
    </row>
    <row r="328" spans="1:3" ht="14.25">
      <c r="A328" s="310" t="s">
        <v>15</v>
      </c>
      <c r="B328" s="310" t="s">
        <v>474</v>
      </c>
      <c r="C328" s="311" t="s">
        <v>475</v>
      </c>
    </row>
    <row r="329" spans="1:3" ht="14.25">
      <c r="A329" s="310" t="s">
        <v>15</v>
      </c>
      <c r="B329" s="310" t="s">
        <v>474</v>
      </c>
      <c r="C329" s="311" t="s">
        <v>475</v>
      </c>
    </row>
    <row r="330" spans="1:3" ht="14.25">
      <c r="A330" s="310" t="s">
        <v>15</v>
      </c>
      <c r="B330" s="310" t="s">
        <v>474</v>
      </c>
      <c r="C330" s="311" t="s">
        <v>475</v>
      </c>
    </row>
    <row r="331" spans="1:3" ht="14.25">
      <c r="A331" s="310" t="s">
        <v>15</v>
      </c>
      <c r="B331" s="310" t="s">
        <v>474</v>
      </c>
      <c r="C331" s="311" t="s">
        <v>615</v>
      </c>
    </row>
    <row r="332" spans="1:3" ht="14.25">
      <c r="A332" s="310" t="s">
        <v>15</v>
      </c>
      <c r="B332" s="310" t="s">
        <v>474</v>
      </c>
      <c r="C332" s="311" t="s">
        <v>477</v>
      </c>
    </row>
    <row r="333" spans="1:3" ht="14.25">
      <c r="A333" s="310" t="s">
        <v>15</v>
      </c>
      <c r="B333" s="310" t="s">
        <v>474</v>
      </c>
      <c r="C333" s="311" t="s">
        <v>477</v>
      </c>
    </row>
    <row r="334" spans="1:3" ht="14.25">
      <c r="A334" s="310" t="s">
        <v>15</v>
      </c>
      <c r="B334" s="310" t="s">
        <v>474</v>
      </c>
      <c r="C334" s="311" t="s">
        <v>477</v>
      </c>
    </row>
    <row r="335" spans="1:3" ht="14.25">
      <c r="A335" s="310" t="s">
        <v>15</v>
      </c>
      <c r="B335" s="310" t="s">
        <v>474</v>
      </c>
      <c r="C335" s="311" t="s">
        <v>477</v>
      </c>
    </row>
    <row r="336" spans="1:3" ht="14.25">
      <c r="A336" s="310" t="s">
        <v>15</v>
      </c>
      <c r="B336" s="310" t="s">
        <v>474</v>
      </c>
      <c r="C336" s="311" t="s">
        <v>477</v>
      </c>
    </row>
    <row r="337" spans="1:3" ht="14.25">
      <c r="A337" s="310" t="s">
        <v>15</v>
      </c>
      <c r="B337" s="310" t="s">
        <v>474</v>
      </c>
      <c r="C337" s="311" t="s">
        <v>479</v>
      </c>
    </row>
    <row r="338" spans="1:3" ht="14.25">
      <c r="A338" s="310" t="s">
        <v>15</v>
      </c>
      <c r="B338" s="310" t="s">
        <v>474</v>
      </c>
      <c r="C338" s="311" t="s">
        <v>479</v>
      </c>
    </row>
    <row r="339" spans="1:3" ht="14.25">
      <c r="A339" s="310" t="s">
        <v>15</v>
      </c>
      <c r="B339" s="310" t="s">
        <v>474</v>
      </c>
      <c r="C339" s="311" t="s">
        <v>479</v>
      </c>
    </row>
    <row r="340" spans="1:3" ht="14.25">
      <c r="A340" s="310" t="s">
        <v>15</v>
      </c>
      <c r="B340" s="310" t="s">
        <v>474</v>
      </c>
      <c r="C340" s="311" t="s">
        <v>446</v>
      </c>
    </row>
    <row r="341" spans="1:3" ht="14.25">
      <c r="A341" s="310" t="s">
        <v>15</v>
      </c>
      <c r="B341" s="310" t="s">
        <v>474</v>
      </c>
      <c r="C341" s="311" t="s">
        <v>446</v>
      </c>
    </row>
    <row r="342" spans="1:3" ht="14.25">
      <c r="A342" s="310" t="s">
        <v>15</v>
      </c>
      <c r="B342" s="310" t="s">
        <v>474</v>
      </c>
      <c r="C342" s="311" t="s">
        <v>446</v>
      </c>
    </row>
    <row r="343" spans="1:3" ht="14.25">
      <c r="A343" s="310" t="s">
        <v>15</v>
      </c>
      <c r="B343" s="310" t="s">
        <v>474</v>
      </c>
      <c r="C343" s="311" t="s">
        <v>446</v>
      </c>
    </row>
    <row r="344" spans="1:3" ht="14.25">
      <c r="A344" s="310" t="s">
        <v>15</v>
      </c>
      <c r="B344" s="310" t="s">
        <v>474</v>
      </c>
      <c r="C344" s="311" t="s">
        <v>446</v>
      </c>
    </row>
    <row r="345" spans="1:3" ht="14.25">
      <c r="A345" s="310" t="s">
        <v>15</v>
      </c>
      <c r="B345" s="310" t="s">
        <v>474</v>
      </c>
      <c r="C345" s="311" t="s">
        <v>446</v>
      </c>
    </row>
    <row r="346" spans="1:3" ht="14.25">
      <c r="A346" s="310" t="s">
        <v>15</v>
      </c>
      <c r="B346" s="310" t="s">
        <v>474</v>
      </c>
      <c r="C346" s="311" t="s">
        <v>446</v>
      </c>
    </row>
    <row r="347" spans="1:3" ht="14.25">
      <c r="A347" s="310" t="s">
        <v>15</v>
      </c>
      <c r="B347" s="310" t="s">
        <v>474</v>
      </c>
      <c r="C347" s="311" t="s">
        <v>446</v>
      </c>
    </row>
    <row r="348" spans="1:3" ht="14.25">
      <c r="A348" s="310" t="s">
        <v>15</v>
      </c>
      <c r="B348" s="310" t="s">
        <v>474</v>
      </c>
      <c r="C348" s="311" t="s">
        <v>446</v>
      </c>
    </row>
    <row r="349" spans="1:3" ht="14.25">
      <c r="A349" s="310" t="s">
        <v>15</v>
      </c>
      <c r="B349" s="310" t="s">
        <v>474</v>
      </c>
      <c r="C349" s="311" t="s">
        <v>446</v>
      </c>
    </row>
    <row r="350" spans="1:3" ht="14.25">
      <c r="A350" s="310" t="s">
        <v>15</v>
      </c>
      <c r="B350" s="310" t="s">
        <v>474</v>
      </c>
      <c r="C350" s="311" t="s">
        <v>630</v>
      </c>
    </row>
    <row r="351" spans="1:3" ht="14.25">
      <c r="A351" s="310" t="s">
        <v>15</v>
      </c>
      <c r="B351" s="310" t="s">
        <v>474</v>
      </c>
      <c r="C351" s="311" t="s">
        <v>631</v>
      </c>
    </row>
    <row r="352" spans="1:3" ht="14.25">
      <c r="A352" s="310" t="s">
        <v>15</v>
      </c>
      <c r="B352" s="310" t="s">
        <v>474</v>
      </c>
      <c r="C352" s="311" t="s">
        <v>555</v>
      </c>
    </row>
    <row r="353" spans="1:3" ht="14.25">
      <c r="A353" s="310" t="s">
        <v>15</v>
      </c>
      <c r="B353" s="310" t="s">
        <v>474</v>
      </c>
      <c r="C353" s="311" t="s">
        <v>462</v>
      </c>
    </row>
    <row r="354" spans="1:3" ht="14.25">
      <c r="A354" s="310" t="s">
        <v>15</v>
      </c>
      <c r="B354" s="310" t="s">
        <v>474</v>
      </c>
      <c r="C354" s="311" t="s">
        <v>462</v>
      </c>
    </row>
    <row r="355" spans="1:3" ht="14.25">
      <c r="A355" s="310" t="s">
        <v>15</v>
      </c>
      <c r="B355" s="310" t="s">
        <v>474</v>
      </c>
      <c r="C355" s="311" t="s">
        <v>462</v>
      </c>
    </row>
    <row r="356" spans="1:3" ht="14.25">
      <c r="A356" s="310" t="s">
        <v>15</v>
      </c>
      <c r="B356" s="310" t="s">
        <v>474</v>
      </c>
      <c r="C356" s="311" t="s">
        <v>462</v>
      </c>
    </row>
    <row r="357" spans="1:3" ht="14.25">
      <c r="A357" s="310" t="s">
        <v>15</v>
      </c>
      <c r="B357" s="310" t="s">
        <v>474</v>
      </c>
      <c r="C357" s="311" t="s">
        <v>462</v>
      </c>
    </row>
    <row r="358" spans="1:3" ht="14.25">
      <c r="A358" s="310" t="s">
        <v>15</v>
      </c>
      <c r="B358" s="310" t="s">
        <v>474</v>
      </c>
      <c r="C358" s="311" t="s">
        <v>632</v>
      </c>
    </row>
    <row r="359" spans="1:3" ht="14.25">
      <c r="A359" s="310" t="s">
        <v>15</v>
      </c>
      <c r="B359" s="310" t="s">
        <v>474</v>
      </c>
      <c r="C359" s="311" t="s">
        <v>632</v>
      </c>
    </row>
    <row r="360" spans="1:3" ht="14.25">
      <c r="A360" s="310" t="s">
        <v>15</v>
      </c>
      <c r="B360" s="310" t="s">
        <v>474</v>
      </c>
      <c r="C360" s="311" t="s">
        <v>632</v>
      </c>
    </row>
    <row r="361" spans="1:3" ht="14.25">
      <c r="A361" s="310" t="s">
        <v>15</v>
      </c>
      <c r="B361" s="310" t="s">
        <v>480</v>
      </c>
      <c r="C361" s="311" t="s">
        <v>531</v>
      </c>
    </row>
    <row r="362" spans="1:3" ht="14.25">
      <c r="A362" s="310" t="s">
        <v>15</v>
      </c>
      <c r="B362" s="310" t="s">
        <v>480</v>
      </c>
      <c r="C362" s="311" t="s">
        <v>439</v>
      </c>
    </row>
    <row r="363" spans="1:3" ht="14.25">
      <c r="A363" s="310" t="s">
        <v>15</v>
      </c>
      <c r="B363" s="310" t="s">
        <v>480</v>
      </c>
      <c r="C363" s="311" t="s">
        <v>439</v>
      </c>
    </row>
    <row r="364" spans="1:3" ht="14.25">
      <c r="A364" s="310" t="s">
        <v>15</v>
      </c>
      <c r="B364" s="310" t="s">
        <v>480</v>
      </c>
      <c r="C364" s="311" t="s">
        <v>540</v>
      </c>
    </row>
    <row r="365" spans="1:3" ht="14.25">
      <c r="A365" s="310" t="s">
        <v>15</v>
      </c>
      <c r="B365" s="310" t="s">
        <v>480</v>
      </c>
      <c r="C365" s="311" t="s">
        <v>619</v>
      </c>
    </row>
    <row r="366" spans="1:3" ht="14.25">
      <c r="A366" s="310" t="s">
        <v>15</v>
      </c>
      <c r="B366" s="310" t="s">
        <v>480</v>
      </c>
      <c r="C366" s="311" t="s">
        <v>562</v>
      </c>
    </row>
    <row r="367" spans="1:3" ht="14.25">
      <c r="A367" s="310" t="s">
        <v>15</v>
      </c>
      <c r="B367" s="310" t="s">
        <v>480</v>
      </c>
      <c r="C367" s="311" t="s">
        <v>446</v>
      </c>
    </row>
    <row r="368" spans="1:3" ht="14.25">
      <c r="A368" s="310" t="s">
        <v>15</v>
      </c>
      <c r="B368" s="310" t="s">
        <v>480</v>
      </c>
      <c r="C368" s="311" t="s">
        <v>446</v>
      </c>
    </row>
    <row r="369" spans="1:3" ht="14.25">
      <c r="A369" s="310" t="s">
        <v>15</v>
      </c>
      <c r="B369" s="310" t="s">
        <v>480</v>
      </c>
      <c r="C369" s="311" t="s">
        <v>462</v>
      </c>
    </row>
    <row r="370" spans="1:3" ht="14.25">
      <c r="A370" s="310" t="s">
        <v>15</v>
      </c>
      <c r="B370" s="310" t="s">
        <v>480</v>
      </c>
      <c r="C370" s="311" t="s">
        <v>588</v>
      </c>
    </row>
    <row r="371" spans="1:3" ht="14.25">
      <c r="A371" s="310" t="s">
        <v>15</v>
      </c>
      <c r="B371" s="310" t="s">
        <v>560</v>
      </c>
      <c r="C371" s="311" t="s">
        <v>549</v>
      </c>
    </row>
    <row r="372" spans="1:3" ht="14.25">
      <c r="A372" s="310" t="s">
        <v>15</v>
      </c>
      <c r="B372" s="310" t="s">
        <v>484</v>
      </c>
      <c r="C372" s="311" t="s">
        <v>633</v>
      </c>
    </row>
    <row r="373" spans="1:3" ht="14.25">
      <c r="A373" s="310" t="s">
        <v>15</v>
      </c>
      <c r="B373" s="310" t="s">
        <v>484</v>
      </c>
      <c r="C373" s="311" t="s">
        <v>556</v>
      </c>
    </row>
    <row r="374" spans="1:3" ht="14.25">
      <c r="A374" s="310" t="s">
        <v>15</v>
      </c>
      <c r="B374" s="310" t="s">
        <v>484</v>
      </c>
      <c r="C374" s="311" t="s">
        <v>556</v>
      </c>
    </row>
    <row r="375" spans="1:3" ht="14.25">
      <c r="A375" s="310" t="s">
        <v>15</v>
      </c>
      <c r="B375" s="310" t="s">
        <v>484</v>
      </c>
      <c r="C375" s="311" t="s">
        <v>556</v>
      </c>
    </row>
    <row r="376" spans="1:3" ht="14.25">
      <c r="A376" s="310" t="s">
        <v>15</v>
      </c>
      <c r="B376" s="310" t="s">
        <v>484</v>
      </c>
      <c r="C376" s="311" t="s">
        <v>556</v>
      </c>
    </row>
    <row r="377" spans="1:3" ht="14.25">
      <c r="A377" s="310" t="s">
        <v>15</v>
      </c>
      <c r="B377" s="310" t="s">
        <v>484</v>
      </c>
      <c r="C377" s="311" t="s">
        <v>556</v>
      </c>
    </row>
    <row r="378" spans="1:3" ht="14.25">
      <c r="A378" s="310" t="s">
        <v>15</v>
      </c>
      <c r="B378" s="310" t="s">
        <v>484</v>
      </c>
      <c r="C378" s="311" t="s">
        <v>634</v>
      </c>
    </row>
    <row r="379" spans="1:3" ht="14.25">
      <c r="A379" s="310" t="s">
        <v>15</v>
      </c>
      <c r="B379" s="310" t="s">
        <v>484</v>
      </c>
      <c r="C379" s="311" t="s">
        <v>619</v>
      </c>
    </row>
    <row r="380" spans="1:3" ht="14.25">
      <c r="A380" s="310" t="s">
        <v>15</v>
      </c>
      <c r="B380" s="310" t="s">
        <v>484</v>
      </c>
      <c r="C380" s="311" t="s">
        <v>619</v>
      </c>
    </row>
    <row r="381" spans="1:3" ht="14.25">
      <c r="A381" s="310" t="s">
        <v>15</v>
      </c>
      <c r="B381" s="310" t="s">
        <v>484</v>
      </c>
      <c r="C381" s="311" t="s">
        <v>619</v>
      </c>
    </row>
    <row r="382" spans="1:3" ht="14.25">
      <c r="A382" s="310" t="s">
        <v>15</v>
      </c>
      <c r="B382" s="310" t="s">
        <v>484</v>
      </c>
      <c r="C382" s="311" t="s">
        <v>619</v>
      </c>
    </row>
    <row r="383" spans="1:3" ht="14.25">
      <c r="A383" s="310" t="s">
        <v>15</v>
      </c>
      <c r="B383" s="310" t="s">
        <v>484</v>
      </c>
      <c r="C383" s="311" t="s">
        <v>619</v>
      </c>
    </row>
    <row r="384" spans="1:3" ht="14.25">
      <c r="A384" s="310" t="s">
        <v>15</v>
      </c>
      <c r="B384" s="310" t="s">
        <v>484</v>
      </c>
      <c r="C384" s="311" t="s">
        <v>481</v>
      </c>
    </row>
    <row r="385" spans="1:3" ht="14.25">
      <c r="A385" s="310" t="s">
        <v>15</v>
      </c>
      <c r="B385" s="310" t="s">
        <v>484</v>
      </c>
      <c r="C385" s="311" t="s">
        <v>635</v>
      </c>
    </row>
    <row r="386" spans="1:3" ht="14.25">
      <c r="A386" s="310" t="s">
        <v>15</v>
      </c>
      <c r="B386" s="310" t="s">
        <v>484</v>
      </c>
      <c r="C386" s="311" t="s">
        <v>512</v>
      </c>
    </row>
    <row r="387" spans="1:3" ht="14.25">
      <c r="A387" s="310" t="s">
        <v>15</v>
      </c>
      <c r="B387" s="310" t="s">
        <v>484</v>
      </c>
      <c r="C387" s="311" t="s">
        <v>636</v>
      </c>
    </row>
    <row r="388" spans="1:3" ht="14.25">
      <c r="A388" s="310" t="s">
        <v>15</v>
      </c>
      <c r="B388" s="310" t="s">
        <v>484</v>
      </c>
      <c r="C388" s="311" t="s">
        <v>446</v>
      </c>
    </row>
    <row r="389" spans="1:3" ht="14.25">
      <c r="A389" s="310" t="s">
        <v>15</v>
      </c>
      <c r="B389" s="310" t="s">
        <v>484</v>
      </c>
      <c r="C389" s="311" t="s">
        <v>446</v>
      </c>
    </row>
    <row r="390" spans="1:3" ht="14.25">
      <c r="A390" s="310" t="s">
        <v>15</v>
      </c>
      <c r="B390" s="310" t="s">
        <v>484</v>
      </c>
      <c r="C390" s="311" t="s">
        <v>446</v>
      </c>
    </row>
    <row r="391" spans="1:3" ht="14.25">
      <c r="A391" s="310" t="s">
        <v>15</v>
      </c>
      <c r="B391" s="310" t="s">
        <v>484</v>
      </c>
      <c r="C391" s="311" t="s">
        <v>446</v>
      </c>
    </row>
    <row r="392" spans="1:3" ht="14.25">
      <c r="A392" s="310" t="s">
        <v>15</v>
      </c>
      <c r="B392" s="310" t="s">
        <v>484</v>
      </c>
      <c r="C392" s="311" t="s">
        <v>555</v>
      </c>
    </row>
    <row r="393" spans="1:3" ht="14.25">
      <c r="A393" s="310" t="s">
        <v>15</v>
      </c>
      <c r="B393" s="310" t="s">
        <v>484</v>
      </c>
      <c r="C393" s="311" t="s">
        <v>555</v>
      </c>
    </row>
    <row r="394" spans="1:3" ht="14.25">
      <c r="A394" s="310" t="s">
        <v>15</v>
      </c>
      <c r="B394" s="310" t="s">
        <v>484</v>
      </c>
      <c r="C394" s="311" t="s">
        <v>462</v>
      </c>
    </row>
    <row r="395" spans="1:3" ht="14.25">
      <c r="A395" s="310" t="s">
        <v>15</v>
      </c>
      <c r="B395" s="310" t="s">
        <v>484</v>
      </c>
      <c r="C395" s="311" t="s">
        <v>462</v>
      </c>
    </row>
    <row r="396" spans="1:3" ht="14.25">
      <c r="A396" s="310" t="s">
        <v>15</v>
      </c>
      <c r="B396" s="310" t="s">
        <v>484</v>
      </c>
      <c r="C396" s="311" t="s">
        <v>462</v>
      </c>
    </row>
    <row r="397" spans="1:3" ht="14.25">
      <c r="A397" s="310" t="s">
        <v>15</v>
      </c>
      <c r="B397" s="310" t="s">
        <v>484</v>
      </c>
      <c r="C397" s="311" t="s">
        <v>462</v>
      </c>
    </row>
    <row r="398" spans="1:3" ht="14.25">
      <c r="A398" s="310" t="s">
        <v>15</v>
      </c>
      <c r="B398" s="310" t="s">
        <v>484</v>
      </c>
      <c r="C398" s="311" t="s">
        <v>632</v>
      </c>
    </row>
    <row r="399" spans="1:3" ht="14.25">
      <c r="A399" s="310" t="s">
        <v>15</v>
      </c>
      <c r="B399" s="310" t="s">
        <v>484</v>
      </c>
      <c r="C399" s="311" t="s">
        <v>588</v>
      </c>
    </row>
    <row r="400" spans="1:3" ht="14.25">
      <c r="A400" s="310" t="s">
        <v>15</v>
      </c>
      <c r="B400" s="310" t="s">
        <v>484</v>
      </c>
      <c r="C400" s="311" t="s">
        <v>588</v>
      </c>
    </row>
    <row r="401" spans="1:3" ht="14.25">
      <c r="A401" s="310" t="s">
        <v>15</v>
      </c>
      <c r="B401" s="310" t="s">
        <v>484</v>
      </c>
      <c r="C401" s="311" t="s">
        <v>588</v>
      </c>
    </row>
    <row r="402" spans="1:3" ht="14.25">
      <c r="A402" s="310" t="s">
        <v>16</v>
      </c>
      <c r="B402" s="310" t="s">
        <v>486</v>
      </c>
      <c r="C402" s="311" t="s">
        <v>528</v>
      </c>
    </row>
    <row r="403" spans="1:3" ht="14.25">
      <c r="A403" s="310" t="s">
        <v>16</v>
      </c>
      <c r="B403" s="310" t="s">
        <v>486</v>
      </c>
      <c r="C403" s="311" t="s">
        <v>528</v>
      </c>
    </row>
    <row r="404" spans="1:3" ht="14.25">
      <c r="A404" s="310" t="s">
        <v>16</v>
      </c>
      <c r="B404" s="310" t="s">
        <v>486</v>
      </c>
      <c r="C404" s="311" t="s">
        <v>518</v>
      </c>
    </row>
    <row r="405" spans="1:3" ht="14.25">
      <c r="A405" s="310" t="s">
        <v>16</v>
      </c>
      <c r="B405" s="310" t="s">
        <v>486</v>
      </c>
      <c r="C405" s="311" t="s">
        <v>446</v>
      </c>
    </row>
    <row r="406" spans="1:3" ht="14.25">
      <c r="A406" s="310" t="s">
        <v>16</v>
      </c>
      <c r="B406" s="310" t="s">
        <v>486</v>
      </c>
      <c r="C406" s="311" t="s">
        <v>446</v>
      </c>
    </row>
    <row r="407" spans="1:3" ht="14.25">
      <c r="A407" s="310" t="s">
        <v>16</v>
      </c>
      <c r="B407" s="310" t="s">
        <v>486</v>
      </c>
      <c r="C407" s="311" t="s">
        <v>462</v>
      </c>
    </row>
    <row r="408" spans="1:3" ht="14.25">
      <c r="A408" s="310" t="s">
        <v>487</v>
      </c>
      <c r="B408" s="310" t="s">
        <v>7</v>
      </c>
      <c r="C408" s="311" t="s">
        <v>596</v>
      </c>
    </row>
    <row r="409" spans="1:3" ht="14.25">
      <c r="A409" s="310" t="s">
        <v>487</v>
      </c>
      <c r="B409" s="310" t="s">
        <v>7</v>
      </c>
      <c r="C409" s="311" t="s">
        <v>637</v>
      </c>
    </row>
    <row r="410" spans="1:3" ht="14.25">
      <c r="A410" s="310" t="s">
        <v>487</v>
      </c>
      <c r="B410" s="310" t="s">
        <v>7</v>
      </c>
      <c r="C410" s="311" t="s">
        <v>638</v>
      </c>
    </row>
    <row r="411" spans="1:3" ht="14.25">
      <c r="A411" s="310" t="s">
        <v>487</v>
      </c>
      <c r="B411" s="310" t="s">
        <v>7</v>
      </c>
      <c r="C411" s="311" t="s">
        <v>639</v>
      </c>
    </row>
    <row r="412" spans="1:3" ht="14.25">
      <c r="A412" s="310" t="s">
        <v>487</v>
      </c>
      <c r="B412" s="310" t="s">
        <v>7</v>
      </c>
      <c r="C412" s="311" t="s">
        <v>598</v>
      </c>
    </row>
    <row r="413" spans="1:3" ht="14.25">
      <c r="A413" s="310" t="s">
        <v>487</v>
      </c>
      <c r="B413" s="310" t="s">
        <v>7</v>
      </c>
      <c r="C413" s="311" t="s">
        <v>598</v>
      </c>
    </row>
    <row r="414" spans="1:3" ht="14.25">
      <c r="A414" s="310" t="s">
        <v>487</v>
      </c>
      <c r="B414" s="310" t="s">
        <v>7</v>
      </c>
      <c r="C414" s="311" t="s">
        <v>490</v>
      </c>
    </row>
    <row r="415" spans="1:3" ht="14.25">
      <c r="A415" s="310" t="s">
        <v>487</v>
      </c>
      <c r="B415" s="310" t="s">
        <v>7</v>
      </c>
      <c r="C415" s="311" t="s">
        <v>490</v>
      </c>
    </row>
    <row r="416" spans="1:3" ht="14.25">
      <c r="A416" s="310" t="s">
        <v>487</v>
      </c>
      <c r="B416" s="310" t="s">
        <v>7</v>
      </c>
      <c r="C416" s="311" t="s">
        <v>640</v>
      </c>
    </row>
    <row r="417" spans="1:3" ht="14.25">
      <c r="A417" s="310" t="s">
        <v>487</v>
      </c>
      <c r="B417" s="310" t="s">
        <v>7</v>
      </c>
      <c r="C417" s="311" t="s">
        <v>640</v>
      </c>
    </row>
    <row r="418" spans="1:3" ht="14.25">
      <c r="A418" s="310" t="s">
        <v>487</v>
      </c>
      <c r="B418" s="310" t="s">
        <v>7</v>
      </c>
      <c r="C418" s="311" t="s">
        <v>600</v>
      </c>
    </row>
    <row r="419" spans="1:3" ht="14.25">
      <c r="A419" s="310" t="s">
        <v>487</v>
      </c>
      <c r="B419" s="310" t="s">
        <v>7</v>
      </c>
      <c r="C419" s="311" t="s">
        <v>601</v>
      </c>
    </row>
    <row r="420" spans="1:3" ht="14.25">
      <c r="A420" s="310" t="s">
        <v>487</v>
      </c>
      <c r="B420" s="310" t="s">
        <v>7</v>
      </c>
      <c r="C420" s="311" t="s">
        <v>601</v>
      </c>
    </row>
    <row r="421" spans="1:3" ht="14.25">
      <c r="A421" s="310" t="s">
        <v>487</v>
      </c>
      <c r="B421" s="310" t="s">
        <v>7</v>
      </c>
      <c r="C421" s="311" t="s">
        <v>492</v>
      </c>
    </row>
    <row r="422" spans="1:3" ht="14.25">
      <c r="A422" s="310" t="s">
        <v>487</v>
      </c>
      <c r="B422" s="310" t="s">
        <v>7</v>
      </c>
      <c r="C422" s="311" t="s">
        <v>641</v>
      </c>
    </row>
    <row r="423" spans="1:3" ht="14.25">
      <c r="A423" s="310" t="s">
        <v>487</v>
      </c>
      <c r="B423" s="310" t="s">
        <v>7</v>
      </c>
      <c r="C423" s="311" t="s">
        <v>586</v>
      </c>
    </row>
    <row r="424" spans="1:3" ht="14.25">
      <c r="A424" s="310" t="s">
        <v>487</v>
      </c>
      <c r="B424" s="310" t="s">
        <v>493</v>
      </c>
      <c r="C424" s="311" t="s">
        <v>495</v>
      </c>
    </row>
    <row r="425" spans="1:3" ht="14.25">
      <c r="A425" s="310" t="s">
        <v>487</v>
      </c>
      <c r="B425" s="310" t="s">
        <v>493</v>
      </c>
      <c r="C425" s="311" t="s">
        <v>495</v>
      </c>
    </row>
    <row r="426" spans="1:3" ht="14.25">
      <c r="A426" s="310" t="s">
        <v>487</v>
      </c>
      <c r="B426" s="310" t="s">
        <v>493</v>
      </c>
      <c r="C426" s="311" t="s">
        <v>495</v>
      </c>
    </row>
    <row r="427" spans="1:3" ht="14.25">
      <c r="A427" s="310" t="s">
        <v>487</v>
      </c>
      <c r="B427" s="310" t="s">
        <v>493</v>
      </c>
      <c r="C427" s="311" t="s">
        <v>642</v>
      </c>
    </row>
    <row r="428" spans="1:3" ht="14.25">
      <c r="A428" s="310" t="s">
        <v>487</v>
      </c>
      <c r="B428" s="310" t="s">
        <v>493</v>
      </c>
      <c r="C428" s="311" t="s">
        <v>643</v>
      </c>
    </row>
    <row r="429" spans="1:3" ht="14.25">
      <c r="A429" s="310" t="s">
        <v>487</v>
      </c>
      <c r="B429" s="310" t="s">
        <v>493</v>
      </c>
      <c r="C429" s="311" t="s">
        <v>490</v>
      </c>
    </row>
    <row r="430" spans="1:3" ht="14.25">
      <c r="A430" s="310" t="s">
        <v>487</v>
      </c>
      <c r="B430" s="310" t="s">
        <v>493</v>
      </c>
      <c r="C430" s="311" t="s">
        <v>490</v>
      </c>
    </row>
    <row r="431" spans="1:3" ht="14.25">
      <c r="A431" s="310" t="s">
        <v>487</v>
      </c>
      <c r="B431" s="310" t="s">
        <v>493</v>
      </c>
      <c r="C431" s="311" t="s">
        <v>490</v>
      </c>
    </row>
    <row r="432" spans="1:3" ht="14.25">
      <c r="A432" s="310" t="s">
        <v>487</v>
      </c>
      <c r="B432" s="310" t="s">
        <v>493</v>
      </c>
      <c r="C432" s="311" t="s">
        <v>586</v>
      </c>
    </row>
    <row r="433" spans="1:3" ht="14.25">
      <c r="A433" s="310" t="s">
        <v>487</v>
      </c>
      <c r="B433" s="310" t="s">
        <v>493</v>
      </c>
      <c r="C433" s="311" t="s">
        <v>586</v>
      </c>
    </row>
    <row r="434" spans="1:3" ht="14.25">
      <c r="A434" s="310" t="s">
        <v>487</v>
      </c>
      <c r="B434" s="310" t="s">
        <v>493</v>
      </c>
      <c r="C434" s="311" t="s">
        <v>644</v>
      </c>
    </row>
    <row r="435" spans="1:3" ht="14.25">
      <c r="A435" s="310" t="s">
        <v>487</v>
      </c>
      <c r="B435" s="310" t="s">
        <v>498</v>
      </c>
      <c r="C435" s="311" t="s">
        <v>499</v>
      </c>
    </row>
    <row r="436" spans="1:3" ht="14.25">
      <c r="A436" s="310" t="s">
        <v>487</v>
      </c>
      <c r="B436" s="310" t="s">
        <v>498</v>
      </c>
      <c r="C436" s="311" t="s">
        <v>499</v>
      </c>
    </row>
    <row r="437" spans="1:3" ht="14.25">
      <c r="A437" s="310" t="s">
        <v>487</v>
      </c>
      <c r="B437" s="310" t="s">
        <v>498</v>
      </c>
      <c r="C437" s="311" t="s">
        <v>499</v>
      </c>
    </row>
    <row r="438" spans="1:3" ht="14.25">
      <c r="A438" s="310" t="s">
        <v>487</v>
      </c>
      <c r="B438" s="310" t="s">
        <v>498</v>
      </c>
      <c r="C438" s="311" t="s">
        <v>531</v>
      </c>
    </row>
    <row r="439" spans="1:3" ht="14.25">
      <c r="A439" s="310" t="s">
        <v>487</v>
      </c>
      <c r="B439" s="310" t="s">
        <v>498</v>
      </c>
      <c r="C439" s="311" t="s">
        <v>455</v>
      </c>
    </row>
    <row r="440" spans="1:3" ht="14.25">
      <c r="A440" s="310" t="s">
        <v>487</v>
      </c>
      <c r="B440" s="310" t="s">
        <v>498</v>
      </c>
      <c r="C440" s="311" t="s">
        <v>455</v>
      </c>
    </row>
    <row r="441" spans="1:3" ht="14.25">
      <c r="A441" s="310" t="s">
        <v>487</v>
      </c>
      <c r="B441" s="310" t="s">
        <v>498</v>
      </c>
      <c r="C441" s="311" t="s">
        <v>571</v>
      </c>
    </row>
    <row r="442" spans="1:3" ht="14.25">
      <c r="A442" s="310" t="s">
        <v>487</v>
      </c>
      <c r="B442" s="310" t="s">
        <v>498</v>
      </c>
      <c r="C442" s="311" t="s">
        <v>477</v>
      </c>
    </row>
    <row r="443" spans="1:3" ht="14.25">
      <c r="A443" s="310" t="s">
        <v>487</v>
      </c>
      <c r="B443" s="310" t="s">
        <v>498</v>
      </c>
      <c r="C443" s="311" t="s">
        <v>479</v>
      </c>
    </row>
    <row r="444" spans="1:3" ht="14.25">
      <c r="A444" s="310" t="s">
        <v>487</v>
      </c>
      <c r="B444" s="310" t="s">
        <v>575</v>
      </c>
      <c r="C444" s="311" t="s">
        <v>559</v>
      </c>
    </row>
    <row r="445" spans="1:3" ht="14.25">
      <c r="A445" s="310" t="s">
        <v>487</v>
      </c>
      <c r="B445" s="310" t="s">
        <v>575</v>
      </c>
      <c r="C445" s="311" t="s">
        <v>559</v>
      </c>
    </row>
    <row r="446" spans="1:3" ht="14.25">
      <c r="A446" s="310" t="s">
        <v>487</v>
      </c>
      <c r="B446" s="310" t="s">
        <v>575</v>
      </c>
      <c r="C446" s="311" t="s">
        <v>645</v>
      </c>
    </row>
    <row r="447" spans="1:3" ht="14.25">
      <c r="A447" s="310" t="s">
        <v>487</v>
      </c>
      <c r="B447" s="310" t="s">
        <v>575</v>
      </c>
      <c r="C447" s="311" t="s">
        <v>646</v>
      </c>
    </row>
    <row r="448" spans="1:3" ht="14.25">
      <c r="A448" s="310" t="s">
        <v>487</v>
      </c>
      <c r="B448" s="310" t="s">
        <v>578</v>
      </c>
      <c r="C448" s="311" t="s">
        <v>531</v>
      </c>
    </row>
    <row r="449" spans="1:3" ht="14.25">
      <c r="A449" s="310" t="s">
        <v>487</v>
      </c>
      <c r="B449" s="310" t="s">
        <v>578</v>
      </c>
      <c r="C449" s="311" t="s">
        <v>647</v>
      </c>
    </row>
    <row r="450" spans="1:3" ht="14.25">
      <c r="A450" s="310" t="s">
        <v>487</v>
      </c>
      <c r="B450" s="310" t="s">
        <v>578</v>
      </c>
      <c r="C450" s="311" t="s">
        <v>477</v>
      </c>
    </row>
    <row r="451" spans="1:3" ht="14.25">
      <c r="A451" s="310" t="s">
        <v>487</v>
      </c>
      <c r="B451" s="310" t="s">
        <v>578</v>
      </c>
      <c r="C451" s="311" t="s">
        <v>479</v>
      </c>
    </row>
    <row r="452" spans="1:3" ht="14.25">
      <c r="A452" s="310" t="s">
        <v>487</v>
      </c>
      <c r="B452" s="310" t="s">
        <v>578</v>
      </c>
      <c r="C452" s="311" t="s">
        <v>479</v>
      </c>
    </row>
    <row r="453" spans="1:3" ht="14.25">
      <c r="A453" s="310" t="s">
        <v>487</v>
      </c>
      <c r="B453" s="310" t="s">
        <v>648</v>
      </c>
      <c r="C453" s="311" t="s">
        <v>520</v>
      </c>
    </row>
    <row r="454" spans="1:3" ht="14.25">
      <c r="A454" s="310" t="s">
        <v>487</v>
      </c>
      <c r="B454" s="311" t="s">
        <v>648</v>
      </c>
      <c r="C454" s="311" t="s">
        <v>520</v>
      </c>
    </row>
    <row r="455" spans="1:3" ht="14.25">
      <c r="A455" s="310" t="s">
        <v>487</v>
      </c>
      <c r="B455" s="310" t="s">
        <v>467</v>
      </c>
      <c r="C455" s="311" t="s">
        <v>466</v>
      </c>
    </row>
    <row r="456" spans="1:3" ht="14.25">
      <c r="A456" s="310" t="s">
        <v>500</v>
      </c>
      <c r="B456" s="310" t="s">
        <v>502</v>
      </c>
      <c r="C456" s="311" t="s">
        <v>581</v>
      </c>
    </row>
    <row r="457" spans="1:3" ht="14.25">
      <c r="A457" s="310" t="s">
        <v>500</v>
      </c>
      <c r="B457" s="310" t="s">
        <v>502</v>
      </c>
      <c r="C457" s="311" t="s">
        <v>556</v>
      </c>
    </row>
    <row r="458" spans="1:3" ht="14.25">
      <c r="A458" s="310" t="s">
        <v>500</v>
      </c>
      <c r="B458" s="310" t="s">
        <v>502</v>
      </c>
      <c r="C458" s="311" t="s">
        <v>619</v>
      </c>
    </row>
    <row r="459" spans="1:3" ht="14.25">
      <c r="A459" s="310" t="s">
        <v>500</v>
      </c>
      <c r="B459" s="310" t="s">
        <v>502</v>
      </c>
      <c r="C459" s="311" t="s">
        <v>619</v>
      </c>
    </row>
    <row r="460" spans="1:3" ht="14.25">
      <c r="A460" s="310" t="s">
        <v>500</v>
      </c>
      <c r="B460" s="310" t="s">
        <v>502</v>
      </c>
      <c r="C460" s="311" t="s">
        <v>475</v>
      </c>
    </row>
    <row r="461" spans="1:3" ht="14.25">
      <c r="A461" s="310" t="s">
        <v>500</v>
      </c>
      <c r="B461" s="310" t="s">
        <v>502</v>
      </c>
      <c r="C461" s="311" t="s">
        <v>475</v>
      </c>
    </row>
    <row r="462" spans="1:3" ht="14.25">
      <c r="A462" s="310" t="s">
        <v>500</v>
      </c>
      <c r="B462" s="310" t="s">
        <v>502</v>
      </c>
      <c r="C462" s="311" t="s">
        <v>615</v>
      </c>
    </row>
    <row r="463" spans="1:3" ht="14.25">
      <c r="A463" s="310" t="s">
        <v>500</v>
      </c>
      <c r="B463" s="310" t="s">
        <v>502</v>
      </c>
      <c r="C463" s="311" t="s">
        <v>562</v>
      </c>
    </row>
    <row r="464" spans="1:3" ht="14.25">
      <c r="A464" s="310" t="s">
        <v>500</v>
      </c>
      <c r="B464" s="310" t="s">
        <v>502</v>
      </c>
      <c r="C464" s="311" t="s">
        <v>478</v>
      </c>
    </row>
    <row r="465" spans="1:3" ht="14.25">
      <c r="A465" s="310" t="s">
        <v>500</v>
      </c>
      <c r="B465" s="310" t="s">
        <v>502</v>
      </c>
      <c r="C465" s="311" t="s">
        <v>649</v>
      </c>
    </row>
    <row r="466" spans="1:3" ht="14.25">
      <c r="A466" s="310" t="s">
        <v>500</v>
      </c>
      <c r="B466" s="310" t="s">
        <v>502</v>
      </c>
      <c r="C466" s="311" t="s">
        <v>446</v>
      </c>
    </row>
    <row r="467" spans="1:3" ht="14.25">
      <c r="A467" s="310" t="s">
        <v>500</v>
      </c>
      <c r="B467" s="310" t="s">
        <v>502</v>
      </c>
      <c r="C467" s="311" t="s">
        <v>630</v>
      </c>
    </row>
    <row r="468" spans="1:3" ht="14.25">
      <c r="A468" s="310" t="s">
        <v>500</v>
      </c>
      <c r="B468" s="310" t="s">
        <v>502</v>
      </c>
      <c r="C468" s="311" t="s">
        <v>650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7" fitToWidth="1" horizontalDpi="600" verticalDpi="600" orientation="portrait" paperSize="9" scale="80" r:id="rId1"/>
  <headerFooter alignWithMargins="0">
    <oddHeader>&amp;C&amp;"Arial,Fett"&amp;12&amp;EZuordnung von Hilfen zu den Trägern - RSD B - Oktober 2012</oddHeader>
    <oddFooter>&amp;C&amp;P&amp;R&amp;F&amp;A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0" customWidth="1"/>
    <col min="2" max="2" width="53.7109375" style="0" bestFit="1" customWidth="1"/>
    <col min="3" max="3" width="5.421875" style="0" customWidth="1"/>
    <col min="4" max="4" width="5.7109375" style="0" customWidth="1"/>
    <col min="5" max="5" width="9.7109375" style="0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0" bestFit="1" customWidth="1"/>
    <col min="12" max="12" width="10.140625" style="0" bestFit="1" customWidth="1"/>
    <col min="13" max="13" width="2.421875" style="0" customWidth="1"/>
  </cols>
  <sheetData>
    <row r="1" spans="1:12" ht="15">
      <c r="A1" s="135" t="s">
        <v>65</v>
      </c>
      <c r="B1" s="116"/>
      <c r="C1" s="119"/>
      <c r="D1" s="120" t="s">
        <v>115</v>
      </c>
      <c r="E1" s="121"/>
      <c r="F1" s="126" t="s">
        <v>28</v>
      </c>
      <c r="G1" s="126" t="s">
        <v>80</v>
      </c>
      <c r="I1" s="116"/>
      <c r="J1" s="116"/>
      <c r="K1" s="132"/>
      <c r="L1" s="116"/>
    </row>
    <row r="2" spans="1:12" ht="12.75">
      <c r="A2" s="136" t="s">
        <v>81</v>
      </c>
      <c r="B2" s="103" t="s">
        <v>0</v>
      </c>
      <c r="C2" s="299" t="s">
        <v>414</v>
      </c>
      <c r="E2" s="300" t="s">
        <v>415</v>
      </c>
      <c r="F2" s="4" t="s">
        <v>416</v>
      </c>
      <c r="G2" s="127" t="s">
        <v>417</v>
      </c>
      <c r="I2" s="129" t="s">
        <v>84</v>
      </c>
      <c r="J2" s="103" t="s">
        <v>220</v>
      </c>
      <c r="K2" s="133"/>
      <c r="L2" s="103" t="s">
        <v>83</v>
      </c>
    </row>
    <row r="3" spans="1:12" ht="13.5" thickBot="1">
      <c r="A3" s="136" t="s">
        <v>82</v>
      </c>
      <c r="B3" s="104"/>
      <c r="C3" s="123" t="s">
        <v>112</v>
      </c>
      <c r="D3" s="124" t="s">
        <v>113</v>
      </c>
      <c r="E3" s="125" t="s">
        <v>75</v>
      </c>
      <c r="F3" s="127" t="s">
        <v>418</v>
      </c>
      <c r="G3" s="128" t="s">
        <v>418</v>
      </c>
      <c r="I3" s="130" t="s">
        <v>85</v>
      </c>
      <c r="J3" s="104" t="s">
        <v>221</v>
      </c>
      <c r="K3" s="134" t="s">
        <v>48</v>
      </c>
      <c r="L3" s="104" t="s">
        <v>49</v>
      </c>
    </row>
    <row r="4" spans="1:13" ht="25.5">
      <c r="A4" s="26" t="s">
        <v>191</v>
      </c>
      <c r="B4" s="215" t="s">
        <v>355</v>
      </c>
      <c r="C4" s="117"/>
      <c r="D4" s="85"/>
      <c r="E4" s="118">
        <f>SUM(C4:D4)</f>
        <v>0</v>
      </c>
      <c r="F4" s="118"/>
      <c r="G4" s="87">
        <f>SUM(E4-F4)</f>
        <v>0</v>
      </c>
      <c r="H4" s="244" t="s">
        <v>351</v>
      </c>
      <c r="I4" s="16" t="s">
        <v>277</v>
      </c>
      <c r="J4" s="131">
        <v>80</v>
      </c>
      <c r="K4" s="82" t="s">
        <v>174</v>
      </c>
      <c r="L4" s="74"/>
      <c r="M4" s="27" t="s">
        <v>51</v>
      </c>
    </row>
    <row r="5" spans="1:13" ht="12.75">
      <c r="A5" s="26" t="s">
        <v>192</v>
      </c>
      <c r="B5" s="27" t="s">
        <v>270</v>
      </c>
      <c r="C5" s="25">
        <v>3</v>
      </c>
      <c r="D5" s="30">
        <v>2</v>
      </c>
      <c r="E5" s="118">
        <f aca="true" t="shared" si="0" ref="E5:E12">SUM(C5:D5)</f>
        <v>5</v>
      </c>
      <c r="F5" s="59">
        <v>5</v>
      </c>
      <c r="G5" s="87">
        <f>SUM(E5-F5)</f>
        <v>0</v>
      </c>
      <c r="H5" s="245" t="s">
        <v>351</v>
      </c>
      <c r="I5" s="16" t="s">
        <v>278</v>
      </c>
      <c r="J5" s="83">
        <v>81</v>
      </c>
      <c r="K5" s="82" t="s">
        <v>175</v>
      </c>
      <c r="L5" s="50"/>
      <c r="M5" s="27" t="s">
        <v>51</v>
      </c>
    </row>
    <row r="6" spans="1:13" ht="12.75">
      <c r="A6" s="26" t="s">
        <v>192</v>
      </c>
      <c r="B6" s="27" t="s">
        <v>271</v>
      </c>
      <c r="C6" s="25"/>
      <c r="D6" s="30"/>
      <c r="E6" s="118">
        <f t="shared" si="0"/>
        <v>0</v>
      </c>
      <c r="F6" s="59"/>
      <c r="G6" s="87">
        <f>SUM(E6-F6)</f>
        <v>0</v>
      </c>
      <c r="H6" s="245" t="s">
        <v>351</v>
      </c>
      <c r="I6" s="16" t="s">
        <v>279</v>
      </c>
      <c r="J6" s="83">
        <v>88</v>
      </c>
      <c r="K6" s="82" t="s">
        <v>176</v>
      </c>
      <c r="L6" s="50"/>
      <c r="M6" s="27" t="s">
        <v>51</v>
      </c>
    </row>
    <row r="7" spans="1:13" ht="12.75">
      <c r="A7" s="26" t="s">
        <v>193</v>
      </c>
      <c r="B7" s="27" t="s">
        <v>425</v>
      </c>
      <c r="C7" s="25"/>
      <c r="D7" s="30"/>
      <c r="E7" s="118">
        <f t="shared" si="0"/>
        <v>0</v>
      </c>
      <c r="F7" s="59"/>
      <c r="G7" s="87">
        <f>SUM(E7-F7)</f>
        <v>0</v>
      </c>
      <c r="H7" s="245" t="s">
        <v>351</v>
      </c>
      <c r="I7" s="16" t="s">
        <v>280</v>
      </c>
      <c r="J7" s="83">
        <v>82</v>
      </c>
      <c r="K7" s="82" t="s">
        <v>177</v>
      </c>
      <c r="L7" s="50"/>
      <c r="M7" s="27" t="s">
        <v>51</v>
      </c>
    </row>
    <row r="8" spans="1:13" ht="12.75">
      <c r="A8" s="26" t="s">
        <v>194</v>
      </c>
      <c r="B8" s="27" t="s">
        <v>153</v>
      </c>
      <c r="C8" s="25">
        <v>1</v>
      </c>
      <c r="D8" s="30">
        <v>2</v>
      </c>
      <c r="E8" s="118">
        <f t="shared" si="0"/>
        <v>3</v>
      </c>
      <c r="F8" s="59">
        <v>3</v>
      </c>
      <c r="G8" s="87">
        <f>SUM(E8-F8)</f>
        <v>0</v>
      </c>
      <c r="H8" s="245" t="s">
        <v>351</v>
      </c>
      <c r="I8" s="16" t="s">
        <v>86</v>
      </c>
      <c r="J8" s="83">
        <v>17</v>
      </c>
      <c r="K8" s="82" t="s">
        <v>25</v>
      </c>
      <c r="L8" s="50"/>
      <c r="M8" s="27" t="s">
        <v>51</v>
      </c>
    </row>
    <row r="9" spans="1:13" ht="12.75">
      <c r="A9" s="26" t="s">
        <v>6</v>
      </c>
      <c r="B9" s="27" t="s">
        <v>172</v>
      </c>
      <c r="C9" s="25"/>
      <c r="D9" s="30">
        <v>1</v>
      </c>
      <c r="E9" s="118">
        <f t="shared" si="0"/>
        <v>1</v>
      </c>
      <c r="F9" s="59">
        <v>5</v>
      </c>
      <c r="G9" s="40">
        <f>SUM(E12+E10+E9-F9)</f>
        <v>0</v>
      </c>
      <c r="H9" s="245" t="s">
        <v>351</v>
      </c>
      <c r="I9" s="16" t="s">
        <v>87</v>
      </c>
      <c r="J9" s="83">
        <v>49</v>
      </c>
      <c r="K9" s="16" t="s">
        <v>178</v>
      </c>
      <c r="L9" s="50">
        <v>30743.22</v>
      </c>
      <c r="M9" s="27" t="s">
        <v>51</v>
      </c>
    </row>
    <row r="10" spans="1:13" ht="12.75">
      <c r="A10" s="26" t="s">
        <v>6</v>
      </c>
      <c r="B10" s="27" t="s">
        <v>173</v>
      </c>
      <c r="C10" s="25"/>
      <c r="D10" s="30">
        <v>4</v>
      </c>
      <c r="E10" s="118">
        <f t="shared" si="0"/>
        <v>4</v>
      </c>
      <c r="F10" s="42" t="s">
        <v>137</v>
      </c>
      <c r="G10" s="40" t="s">
        <v>139</v>
      </c>
      <c r="H10" s="245" t="s">
        <v>351</v>
      </c>
      <c r="I10" s="16" t="s">
        <v>87</v>
      </c>
      <c r="J10" s="83">
        <v>50</v>
      </c>
      <c r="K10" s="82" t="s">
        <v>45</v>
      </c>
      <c r="L10" s="50">
        <v>26636.73</v>
      </c>
      <c r="M10" s="27" t="s">
        <v>51</v>
      </c>
    </row>
    <row r="11" spans="1:13" ht="12.75">
      <c r="A11" s="26" t="s">
        <v>38</v>
      </c>
      <c r="B11" s="27" t="s">
        <v>39</v>
      </c>
      <c r="C11" s="25">
        <v>2</v>
      </c>
      <c r="D11" s="30">
        <v>2</v>
      </c>
      <c r="E11" s="118">
        <f t="shared" si="0"/>
        <v>4</v>
      </c>
      <c r="F11" s="24">
        <v>4</v>
      </c>
      <c r="G11" s="87">
        <f>SUM(E11-F11)</f>
        <v>0</v>
      </c>
      <c r="H11" s="245" t="s">
        <v>351</v>
      </c>
      <c r="I11" s="16" t="s">
        <v>88</v>
      </c>
      <c r="J11" s="83">
        <v>15</v>
      </c>
      <c r="K11" s="82" t="s">
        <v>40</v>
      </c>
      <c r="L11" s="50">
        <v>6790.46</v>
      </c>
      <c r="M11" s="27" t="s">
        <v>51</v>
      </c>
    </row>
    <row r="12" spans="1:13" ht="13.5" thickBot="1">
      <c r="A12" s="76" t="s">
        <v>47</v>
      </c>
      <c r="B12" s="27" t="s">
        <v>276</v>
      </c>
      <c r="C12" s="141"/>
      <c r="D12" s="75"/>
      <c r="E12" s="220">
        <f t="shared" si="0"/>
        <v>0</v>
      </c>
      <c r="F12" s="139" t="s">
        <v>137</v>
      </c>
      <c r="G12" s="77" t="s">
        <v>139</v>
      </c>
      <c r="H12" s="245" t="s">
        <v>351</v>
      </c>
      <c r="I12" s="16" t="s">
        <v>87</v>
      </c>
      <c r="J12" s="140">
        <v>60</v>
      </c>
      <c r="K12" s="16" t="s">
        <v>46</v>
      </c>
      <c r="L12" s="71"/>
      <c r="M12" s="27" t="s">
        <v>51</v>
      </c>
    </row>
    <row r="13" spans="1:13" ht="5.25" customHeight="1" thickBot="1">
      <c r="A13" s="226"/>
      <c r="B13" s="225"/>
      <c r="C13" s="227" t="s">
        <v>91</v>
      </c>
      <c r="D13" s="228" t="s">
        <v>91</v>
      </c>
      <c r="E13" s="228" t="s">
        <v>91</v>
      </c>
      <c r="F13" s="229" t="s">
        <v>91</v>
      </c>
      <c r="G13" s="241" t="s">
        <v>91</v>
      </c>
      <c r="H13" s="246"/>
      <c r="I13" s="243"/>
      <c r="J13" s="229"/>
      <c r="K13" s="228"/>
      <c r="L13" s="230" t="s">
        <v>91</v>
      </c>
      <c r="M13" s="231"/>
    </row>
    <row r="14" spans="1:13" ht="12.75">
      <c r="A14" s="84" t="s">
        <v>196</v>
      </c>
      <c r="B14" t="s">
        <v>155</v>
      </c>
      <c r="C14" s="117"/>
      <c r="D14" s="85"/>
      <c r="E14" s="118">
        <f aca="true" t="shared" si="1" ref="E14:E23">SUM(C14:D14)</f>
        <v>0</v>
      </c>
      <c r="F14" s="142"/>
      <c r="G14" s="87">
        <f>SUM(E14-F14)</f>
        <v>0</v>
      </c>
      <c r="H14" s="133" t="s">
        <v>352</v>
      </c>
      <c r="I14" s="16" t="s">
        <v>187</v>
      </c>
      <c r="J14" s="131">
        <v>23</v>
      </c>
      <c r="K14" s="82" t="s">
        <v>160</v>
      </c>
      <c r="L14" s="74"/>
      <c r="M14" t="s">
        <v>51</v>
      </c>
    </row>
    <row r="15" spans="1:13" ht="12.75">
      <c r="A15" s="26" t="s">
        <v>196</v>
      </c>
      <c r="B15" t="s">
        <v>190</v>
      </c>
      <c r="C15" s="25"/>
      <c r="D15" s="30"/>
      <c r="E15" s="118">
        <f t="shared" si="1"/>
        <v>0</v>
      </c>
      <c r="F15" s="42" t="s">
        <v>137</v>
      </c>
      <c r="G15" s="40" t="s">
        <v>140</v>
      </c>
      <c r="H15" s="133" t="s">
        <v>353</v>
      </c>
      <c r="I15" s="16" t="s">
        <v>198</v>
      </c>
      <c r="J15" s="83">
        <v>18</v>
      </c>
      <c r="K15" s="82" t="s">
        <v>123</v>
      </c>
      <c r="L15" s="50"/>
      <c r="M15" t="s">
        <v>51</v>
      </c>
    </row>
    <row r="16" spans="1:13" ht="12.75">
      <c r="A16" s="26" t="s">
        <v>196</v>
      </c>
      <c r="B16" t="s">
        <v>388</v>
      </c>
      <c r="C16" s="25"/>
      <c r="D16" s="30"/>
      <c r="E16" s="118">
        <f t="shared" si="1"/>
        <v>0</v>
      </c>
      <c r="F16" s="42" t="s">
        <v>137</v>
      </c>
      <c r="G16" s="87" t="s">
        <v>426</v>
      </c>
      <c r="H16" s="133" t="s">
        <v>354</v>
      </c>
      <c r="I16" s="16" t="s">
        <v>284</v>
      </c>
      <c r="J16" s="83">
        <v>19</v>
      </c>
      <c r="K16" s="82" t="s">
        <v>124</v>
      </c>
      <c r="L16" s="50"/>
      <c r="M16" t="s">
        <v>51</v>
      </c>
    </row>
    <row r="17" spans="1:13" ht="12.75">
      <c r="A17" s="26" t="s">
        <v>196</v>
      </c>
      <c r="B17" t="s">
        <v>389</v>
      </c>
      <c r="C17" s="25"/>
      <c r="D17" s="30"/>
      <c r="E17" s="118">
        <f t="shared" si="1"/>
        <v>0</v>
      </c>
      <c r="F17" s="42" t="s">
        <v>137</v>
      </c>
      <c r="G17" s="87" t="s">
        <v>427</v>
      </c>
      <c r="H17" s="133" t="s">
        <v>354</v>
      </c>
      <c r="I17" s="16" t="s">
        <v>285</v>
      </c>
      <c r="J17" s="83">
        <v>24</v>
      </c>
      <c r="K17" s="82" t="s">
        <v>286</v>
      </c>
      <c r="L17" s="50"/>
      <c r="M17" t="s">
        <v>51</v>
      </c>
    </row>
    <row r="18" spans="1:13" ht="12.75">
      <c r="A18" s="26" t="s">
        <v>195</v>
      </c>
      <c r="B18" t="s">
        <v>158</v>
      </c>
      <c r="C18" s="25">
        <v>7</v>
      </c>
      <c r="D18" s="30">
        <v>3</v>
      </c>
      <c r="E18" s="118">
        <f t="shared" si="1"/>
        <v>10</v>
      </c>
      <c r="F18" s="24">
        <v>35</v>
      </c>
      <c r="G18" s="40">
        <f>SUM(E19+E18-F18)</f>
        <v>0</v>
      </c>
      <c r="H18" s="133" t="s">
        <v>352</v>
      </c>
      <c r="I18" s="16" t="s">
        <v>180</v>
      </c>
      <c r="J18" s="83">
        <v>22</v>
      </c>
      <c r="K18" s="16" t="s">
        <v>159</v>
      </c>
      <c r="L18" s="71">
        <v>1466.92</v>
      </c>
      <c r="M18" t="s">
        <v>51</v>
      </c>
    </row>
    <row r="19" spans="1:13" ht="12.75">
      <c r="A19" s="84" t="s">
        <v>195</v>
      </c>
      <c r="B19" t="s">
        <v>7</v>
      </c>
      <c r="C19" s="25">
        <v>15</v>
      </c>
      <c r="D19" s="30">
        <v>10</v>
      </c>
      <c r="E19" s="118">
        <f t="shared" si="1"/>
        <v>25</v>
      </c>
      <c r="F19" s="42" t="s">
        <v>137</v>
      </c>
      <c r="G19" s="40" t="s">
        <v>347</v>
      </c>
      <c r="H19" s="133" t="s">
        <v>352</v>
      </c>
      <c r="I19" s="16" t="s">
        <v>180</v>
      </c>
      <c r="J19" s="83">
        <v>1</v>
      </c>
      <c r="K19" s="82" t="s">
        <v>19</v>
      </c>
      <c r="L19" s="71">
        <v>8041.33</v>
      </c>
      <c r="M19" t="s">
        <v>51</v>
      </c>
    </row>
    <row r="20" spans="1:13" ht="12.75">
      <c r="A20" s="76" t="s">
        <v>100</v>
      </c>
      <c r="B20" t="s">
        <v>281</v>
      </c>
      <c r="C20" s="25"/>
      <c r="D20" s="30"/>
      <c r="E20" s="118">
        <f t="shared" si="1"/>
        <v>0</v>
      </c>
      <c r="F20" s="59"/>
      <c r="G20" s="87">
        <f>SUM(E20-F20)</f>
        <v>0</v>
      </c>
      <c r="H20" s="133" t="s">
        <v>352</v>
      </c>
      <c r="I20" s="16" t="s">
        <v>119</v>
      </c>
      <c r="J20" s="83">
        <v>7</v>
      </c>
      <c r="K20" s="82" t="s">
        <v>101</v>
      </c>
      <c r="L20" s="71"/>
      <c r="M20" t="s">
        <v>51</v>
      </c>
    </row>
    <row r="21" spans="1:13" ht="12.75">
      <c r="A21" s="26" t="s">
        <v>8</v>
      </c>
      <c r="B21" t="s">
        <v>9</v>
      </c>
      <c r="C21" s="25">
        <v>4</v>
      </c>
      <c r="D21" s="30">
        <v>1</v>
      </c>
      <c r="E21" s="118">
        <f t="shared" si="1"/>
        <v>5</v>
      </c>
      <c r="F21" s="59">
        <v>5</v>
      </c>
      <c r="G21" s="87">
        <f>SUM(E21-F21)</f>
        <v>0</v>
      </c>
      <c r="H21" s="133" t="s">
        <v>352</v>
      </c>
      <c r="I21" s="16" t="s">
        <v>182</v>
      </c>
      <c r="J21" s="83">
        <v>8</v>
      </c>
      <c r="K21" s="82" t="s">
        <v>18</v>
      </c>
      <c r="L21" s="50">
        <v>5557.64</v>
      </c>
      <c r="M21" t="s">
        <v>51</v>
      </c>
    </row>
    <row r="22" spans="1:13" ht="12.75">
      <c r="A22" s="26" t="s">
        <v>10</v>
      </c>
      <c r="B22" t="s">
        <v>154</v>
      </c>
      <c r="C22" s="141">
        <v>5</v>
      </c>
      <c r="D22" s="75">
        <v>9</v>
      </c>
      <c r="E22" s="118">
        <f t="shared" si="1"/>
        <v>14</v>
      </c>
      <c r="F22" s="138">
        <v>14</v>
      </c>
      <c r="G22" s="87">
        <f>SUM(E22-F22)</f>
        <v>0</v>
      </c>
      <c r="H22" s="133" t="s">
        <v>352</v>
      </c>
      <c r="I22" s="16" t="s">
        <v>184</v>
      </c>
      <c r="J22" s="140">
        <v>9</v>
      </c>
      <c r="K22" s="82" t="s">
        <v>20</v>
      </c>
      <c r="L22" s="71">
        <v>11357.96</v>
      </c>
      <c r="M22" t="s">
        <v>51</v>
      </c>
    </row>
    <row r="23" spans="1:13" ht="13.5" thickBot="1">
      <c r="A23" s="76" t="s">
        <v>11</v>
      </c>
      <c r="B23" t="s">
        <v>12</v>
      </c>
      <c r="C23" s="141">
        <v>32</v>
      </c>
      <c r="D23" s="75">
        <v>23</v>
      </c>
      <c r="E23" s="220">
        <f t="shared" si="1"/>
        <v>55</v>
      </c>
      <c r="F23" s="138">
        <v>55</v>
      </c>
      <c r="G23" s="101">
        <f>SUM(E23-F23)</f>
        <v>0</v>
      </c>
      <c r="H23" s="133" t="s">
        <v>352</v>
      </c>
      <c r="I23" s="16" t="s">
        <v>185</v>
      </c>
      <c r="J23" s="140">
        <v>10</v>
      </c>
      <c r="K23" s="82" t="s">
        <v>21</v>
      </c>
      <c r="L23" s="71">
        <v>49676.13</v>
      </c>
      <c r="M23" t="s">
        <v>51</v>
      </c>
    </row>
    <row r="24" spans="1:13" ht="5.25" customHeight="1" thickBot="1">
      <c r="A24" s="232"/>
      <c r="B24" s="233"/>
      <c r="C24" s="228" t="s">
        <v>91</v>
      </c>
      <c r="D24" s="228" t="s">
        <v>91</v>
      </c>
      <c r="E24" s="228" t="s">
        <v>91</v>
      </c>
      <c r="F24" s="229" t="s">
        <v>91</v>
      </c>
      <c r="G24" s="241" t="s">
        <v>91</v>
      </c>
      <c r="H24" s="246"/>
      <c r="I24" s="243"/>
      <c r="J24" s="229"/>
      <c r="K24" s="228"/>
      <c r="L24" s="230" t="s">
        <v>91</v>
      </c>
      <c r="M24" s="231"/>
    </row>
    <row r="25" spans="1:13" ht="12.75">
      <c r="A25" s="84" t="s">
        <v>13</v>
      </c>
      <c r="B25" t="s">
        <v>107</v>
      </c>
      <c r="C25" s="117">
        <v>8</v>
      </c>
      <c r="D25" s="85"/>
      <c r="E25" s="118">
        <f>SUM(C25:D25)</f>
        <v>8</v>
      </c>
      <c r="F25" s="142">
        <v>8</v>
      </c>
      <c r="G25" s="87">
        <f>SUM(E15+E28+E25-F25)</f>
        <v>0</v>
      </c>
      <c r="H25" s="133" t="s">
        <v>353</v>
      </c>
      <c r="I25" s="16" t="s">
        <v>198</v>
      </c>
      <c r="J25" s="131">
        <v>20</v>
      </c>
      <c r="K25" s="16" t="s">
        <v>22</v>
      </c>
      <c r="L25" s="74">
        <v>21895.38</v>
      </c>
      <c r="M25" t="s">
        <v>51</v>
      </c>
    </row>
    <row r="26" spans="1:13" ht="12.75">
      <c r="A26" s="26" t="s">
        <v>13</v>
      </c>
      <c r="B26" t="s">
        <v>120</v>
      </c>
      <c r="C26" s="59" t="s">
        <v>90</v>
      </c>
      <c r="D26" s="59" t="s">
        <v>90</v>
      </c>
      <c r="E26" s="59" t="s">
        <v>90</v>
      </c>
      <c r="F26" s="42" t="s">
        <v>137</v>
      </c>
      <c r="G26" s="40" t="s">
        <v>140</v>
      </c>
      <c r="H26" s="133" t="s">
        <v>353</v>
      </c>
      <c r="I26" s="16" t="s">
        <v>198</v>
      </c>
      <c r="J26" s="83">
        <v>36</v>
      </c>
      <c r="K26" s="82" t="s">
        <v>104</v>
      </c>
      <c r="L26" s="50"/>
      <c r="M26" t="s">
        <v>51</v>
      </c>
    </row>
    <row r="27" spans="1:13" ht="12.75">
      <c r="A27" s="26" t="s">
        <v>13</v>
      </c>
      <c r="B27" t="s">
        <v>121</v>
      </c>
      <c r="C27" s="59" t="s">
        <v>90</v>
      </c>
      <c r="D27" s="59" t="s">
        <v>90</v>
      </c>
      <c r="E27" s="59" t="s">
        <v>90</v>
      </c>
      <c r="F27" s="42" t="s">
        <v>137</v>
      </c>
      <c r="G27" s="40" t="s">
        <v>140</v>
      </c>
      <c r="H27" s="133" t="s">
        <v>353</v>
      </c>
      <c r="I27" s="16" t="s">
        <v>198</v>
      </c>
      <c r="J27" s="83">
        <v>36</v>
      </c>
      <c r="K27" s="82" t="s">
        <v>105</v>
      </c>
      <c r="L27" s="50"/>
      <c r="M27" t="s">
        <v>51</v>
      </c>
    </row>
    <row r="28" spans="1:13" ht="13.5" thickBot="1">
      <c r="A28" s="76" t="s">
        <v>42</v>
      </c>
      <c r="B28" t="s">
        <v>41</v>
      </c>
      <c r="C28" s="141"/>
      <c r="D28" s="75"/>
      <c r="E28" s="138">
        <f>SUM(C28:D28)</f>
        <v>0</v>
      </c>
      <c r="F28" s="139" t="s">
        <v>137</v>
      </c>
      <c r="G28" s="77" t="s">
        <v>140</v>
      </c>
      <c r="H28" s="133" t="s">
        <v>353</v>
      </c>
      <c r="I28" s="16" t="s">
        <v>198</v>
      </c>
      <c r="J28" s="140">
        <v>36</v>
      </c>
      <c r="K28" s="82" t="s">
        <v>106</v>
      </c>
      <c r="L28" s="71"/>
      <c r="M28" t="s">
        <v>51</v>
      </c>
    </row>
    <row r="29" spans="1:13" ht="5.25" customHeight="1" thickBot="1">
      <c r="A29" s="232"/>
      <c r="B29" s="234"/>
      <c r="C29" s="228" t="s">
        <v>91</v>
      </c>
      <c r="D29" s="228" t="s">
        <v>91</v>
      </c>
      <c r="E29" s="228" t="s">
        <v>91</v>
      </c>
      <c r="F29" s="229" t="s">
        <v>91</v>
      </c>
      <c r="G29" s="241" t="s">
        <v>91</v>
      </c>
      <c r="H29" s="246"/>
      <c r="I29" s="235"/>
      <c r="J29" s="229"/>
      <c r="K29" s="236"/>
      <c r="L29" s="230" t="s">
        <v>91</v>
      </c>
      <c r="M29" s="231"/>
    </row>
    <row r="30" spans="1:13" ht="12.75">
      <c r="A30" s="84" t="s">
        <v>14</v>
      </c>
      <c r="B30" t="s">
        <v>287</v>
      </c>
      <c r="C30" s="117">
        <v>6</v>
      </c>
      <c r="D30" s="85">
        <v>4</v>
      </c>
      <c r="E30" s="118">
        <f>SUM(C30:D30)</f>
        <v>10</v>
      </c>
      <c r="F30" s="142">
        <v>23</v>
      </c>
      <c r="G30" s="87">
        <f>SUM(E40+E39+E38+E37+E33+E32+E31+E30-F30)</f>
        <v>0</v>
      </c>
      <c r="H30" s="133" t="s">
        <v>354</v>
      </c>
      <c r="I30" s="16" t="s">
        <v>212</v>
      </c>
      <c r="J30" s="131">
        <v>30</v>
      </c>
      <c r="K30" s="16" t="s">
        <v>26</v>
      </c>
      <c r="L30" s="74">
        <v>6777.79</v>
      </c>
      <c r="M30" t="s">
        <v>51</v>
      </c>
    </row>
    <row r="31" spans="1:13" ht="12.75">
      <c r="A31" s="26" t="s">
        <v>14</v>
      </c>
      <c r="B31" t="s">
        <v>364</v>
      </c>
      <c r="C31" s="25">
        <v>6</v>
      </c>
      <c r="D31" s="30">
        <v>4</v>
      </c>
      <c r="E31" s="59">
        <f>SUM(C31:D31)</f>
        <v>10</v>
      </c>
      <c r="F31" s="42" t="s">
        <v>137</v>
      </c>
      <c r="G31" s="40" t="s">
        <v>138</v>
      </c>
      <c r="H31" s="133" t="s">
        <v>354</v>
      </c>
      <c r="I31" s="16" t="s">
        <v>212</v>
      </c>
      <c r="J31" s="83">
        <v>38</v>
      </c>
      <c r="K31" s="82" t="s">
        <v>108</v>
      </c>
      <c r="L31" s="50">
        <v>18828.6</v>
      </c>
      <c r="M31" t="s">
        <v>51</v>
      </c>
    </row>
    <row r="32" spans="1:13" ht="12.75">
      <c r="A32" s="26" t="s">
        <v>14</v>
      </c>
      <c r="B32" t="s">
        <v>365</v>
      </c>
      <c r="C32" s="25"/>
      <c r="D32" s="30"/>
      <c r="E32" s="59">
        <f>SUM(C32:D32)</f>
        <v>0</v>
      </c>
      <c r="F32" s="42" t="s">
        <v>137</v>
      </c>
      <c r="G32" s="40" t="s">
        <v>138</v>
      </c>
      <c r="H32" s="133" t="s">
        <v>354</v>
      </c>
      <c r="I32" s="16" t="s">
        <v>212</v>
      </c>
      <c r="J32" s="83">
        <v>32</v>
      </c>
      <c r="K32" s="82" t="s">
        <v>23</v>
      </c>
      <c r="L32" s="50"/>
      <c r="M32" t="s">
        <v>51</v>
      </c>
    </row>
    <row r="33" spans="1:13" ht="12.75">
      <c r="A33" s="26" t="s">
        <v>14</v>
      </c>
      <c r="B33" t="s">
        <v>366</v>
      </c>
      <c r="C33" s="25"/>
      <c r="D33" s="30"/>
      <c r="E33" s="59">
        <f>SUM(C33:D33)</f>
        <v>0</v>
      </c>
      <c r="F33" s="42" t="s">
        <v>137</v>
      </c>
      <c r="G33" s="40" t="s">
        <v>138</v>
      </c>
      <c r="H33" s="133" t="s">
        <v>354</v>
      </c>
      <c r="I33" s="16" t="s">
        <v>212</v>
      </c>
      <c r="J33" s="83">
        <v>39</v>
      </c>
      <c r="K33" s="82" t="s">
        <v>232</v>
      </c>
      <c r="L33" s="50"/>
      <c r="M33" t="s">
        <v>51</v>
      </c>
    </row>
    <row r="34" spans="1:13" ht="12.75">
      <c r="A34" s="26" t="s">
        <v>14</v>
      </c>
      <c r="B34" t="s">
        <v>367</v>
      </c>
      <c r="C34" s="59" t="s">
        <v>90</v>
      </c>
      <c r="D34" s="59" t="s">
        <v>90</v>
      </c>
      <c r="E34" s="59" t="s">
        <v>90</v>
      </c>
      <c r="F34" s="42" t="s">
        <v>137</v>
      </c>
      <c r="G34" s="40" t="s">
        <v>138</v>
      </c>
      <c r="H34" s="133" t="s">
        <v>354</v>
      </c>
      <c r="I34" s="16" t="s">
        <v>212</v>
      </c>
      <c r="J34" s="170" t="s">
        <v>234</v>
      </c>
      <c r="K34" s="82" t="s">
        <v>36</v>
      </c>
      <c r="L34" s="50">
        <v>3461.7</v>
      </c>
      <c r="M34" t="s">
        <v>51</v>
      </c>
    </row>
    <row r="35" spans="1:13" ht="12.75">
      <c r="A35" s="26" t="s">
        <v>14</v>
      </c>
      <c r="B35" t="s">
        <v>368</v>
      </c>
      <c r="C35" s="59" t="s">
        <v>90</v>
      </c>
      <c r="D35" s="59" t="s">
        <v>90</v>
      </c>
      <c r="E35" s="59" t="s">
        <v>90</v>
      </c>
      <c r="F35" s="42" t="s">
        <v>137</v>
      </c>
      <c r="G35" s="40" t="s">
        <v>138</v>
      </c>
      <c r="H35" s="133" t="s">
        <v>354</v>
      </c>
      <c r="I35" s="16" t="s">
        <v>212</v>
      </c>
      <c r="J35" s="170" t="s">
        <v>234</v>
      </c>
      <c r="K35" s="82" t="s">
        <v>102</v>
      </c>
      <c r="L35" s="50">
        <v>197.03</v>
      </c>
      <c r="M35" t="s">
        <v>51</v>
      </c>
    </row>
    <row r="36" spans="1:13" ht="12.75">
      <c r="A36" s="76" t="s">
        <v>14</v>
      </c>
      <c r="B36" t="s">
        <v>369</v>
      </c>
      <c r="C36" s="138" t="s">
        <v>90</v>
      </c>
      <c r="D36" s="138" t="s">
        <v>90</v>
      </c>
      <c r="E36" s="138" t="s">
        <v>90</v>
      </c>
      <c r="F36" s="139" t="s">
        <v>137</v>
      </c>
      <c r="G36" s="77" t="s">
        <v>138</v>
      </c>
      <c r="H36" s="133" t="s">
        <v>354</v>
      </c>
      <c r="I36" s="16" t="s">
        <v>212</v>
      </c>
      <c r="J36" s="170" t="s">
        <v>234</v>
      </c>
      <c r="K36" s="82" t="s">
        <v>103</v>
      </c>
      <c r="L36" s="71">
        <v>33</v>
      </c>
      <c r="M36" t="s">
        <v>51</v>
      </c>
    </row>
    <row r="37" spans="1:13" ht="12.75">
      <c r="A37" s="76" t="s">
        <v>14</v>
      </c>
      <c r="B37" t="s">
        <v>370</v>
      </c>
      <c r="C37" s="25"/>
      <c r="D37" s="30"/>
      <c r="E37" s="59">
        <f>SUM(C37:D37)</f>
        <v>0</v>
      </c>
      <c r="F37" s="42" t="s">
        <v>137</v>
      </c>
      <c r="G37" s="40" t="s">
        <v>138</v>
      </c>
      <c r="H37" s="245" t="s">
        <v>354</v>
      </c>
      <c r="I37" s="16" t="s">
        <v>212</v>
      </c>
      <c r="J37" s="218">
        <v>51</v>
      </c>
      <c r="K37" s="82" t="s">
        <v>289</v>
      </c>
      <c r="L37" s="71"/>
      <c r="M37" t="s">
        <v>51</v>
      </c>
    </row>
    <row r="38" spans="1:13" ht="12.75">
      <c r="A38" s="76" t="s">
        <v>14</v>
      </c>
      <c r="B38" t="s">
        <v>371</v>
      </c>
      <c r="C38" s="25">
        <v>3</v>
      </c>
      <c r="D38" s="30"/>
      <c r="E38" s="59">
        <f>SUM(C38:D38)</f>
        <v>3</v>
      </c>
      <c r="F38" s="42" t="s">
        <v>137</v>
      </c>
      <c r="G38" s="40" t="s">
        <v>138</v>
      </c>
      <c r="H38" s="245" t="s">
        <v>354</v>
      </c>
      <c r="I38" s="16" t="s">
        <v>212</v>
      </c>
      <c r="J38" s="218">
        <v>52</v>
      </c>
      <c r="K38" s="82" t="s">
        <v>293</v>
      </c>
      <c r="L38" s="71">
        <v>7316.44</v>
      </c>
      <c r="M38" t="s">
        <v>51</v>
      </c>
    </row>
    <row r="39" spans="1:13" ht="12.75">
      <c r="A39" s="76" t="s">
        <v>14</v>
      </c>
      <c r="B39" t="s">
        <v>372</v>
      </c>
      <c r="C39" s="25"/>
      <c r="D39" s="30"/>
      <c r="E39" s="59">
        <f>SUM(C39:D39)</f>
        <v>0</v>
      </c>
      <c r="F39" s="42" t="s">
        <v>137</v>
      </c>
      <c r="G39" s="40" t="s">
        <v>138</v>
      </c>
      <c r="H39" s="245" t="s">
        <v>354</v>
      </c>
      <c r="I39" s="16" t="s">
        <v>212</v>
      </c>
      <c r="J39" s="218">
        <v>53</v>
      </c>
      <c r="K39" s="82" t="s">
        <v>298</v>
      </c>
      <c r="L39" s="71"/>
      <c r="M39" t="s">
        <v>51</v>
      </c>
    </row>
    <row r="40" spans="1:13" ht="12.75">
      <c r="A40" s="76" t="s">
        <v>14</v>
      </c>
      <c r="B40" t="s">
        <v>373</v>
      </c>
      <c r="C40" s="25"/>
      <c r="D40" s="30"/>
      <c r="E40" s="59">
        <f>SUM(C40:D40)</f>
        <v>0</v>
      </c>
      <c r="F40" s="42" t="s">
        <v>137</v>
      </c>
      <c r="G40" s="40" t="s">
        <v>138</v>
      </c>
      <c r="H40" s="245" t="s">
        <v>354</v>
      </c>
      <c r="I40" s="16" t="s">
        <v>212</v>
      </c>
      <c r="J40" s="218">
        <v>54</v>
      </c>
      <c r="K40" s="82" t="s">
        <v>300</v>
      </c>
      <c r="L40" s="71"/>
      <c r="M40" t="s">
        <v>51</v>
      </c>
    </row>
    <row r="41" spans="1:13" ht="12.75">
      <c r="A41" s="76" t="s">
        <v>14</v>
      </c>
      <c r="B41" t="s">
        <v>374</v>
      </c>
      <c r="C41" s="59" t="s">
        <v>90</v>
      </c>
      <c r="D41" s="59" t="s">
        <v>90</v>
      </c>
      <c r="E41" s="59" t="s">
        <v>90</v>
      </c>
      <c r="F41" s="42" t="s">
        <v>137</v>
      </c>
      <c r="G41" s="40" t="s">
        <v>138</v>
      </c>
      <c r="H41" s="247" t="s">
        <v>354</v>
      </c>
      <c r="I41" s="16" t="s">
        <v>212</v>
      </c>
      <c r="J41" s="170" t="s">
        <v>299</v>
      </c>
      <c r="K41" s="82" t="s">
        <v>290</v>
      </c>
      <c r="L41" s="71"/>
      <c r="M41" t="s">
        <v>51</v>
      </c>
    </row>
    <row r="42" spans="1:13" ht="12.75">
      <c r="A42" s="76" t="s">
        <v>14</v>
      </c>
      <c r="B42" t="s">
        <v>375</v>
      </c>
      <c r="C42" s="59" t="s">
        <v>90</v>
      </c>
      <c r="D42" s="59" t="s">
        <v>90</v>
      </c>
      <c r="E42" s="59" t="s">
        <v>90</v>
      </c>
      <c r="F42" s="42" t="s">
        <v>137</v>
      </c>
      <c r="G42" s="40" t="s">
        <v>138</v>
      </c>
      <c r="H42" s="247" t="s">
        <v>354</v>
      </c>
      <c r="I42" s="16" t="s">
        <v>212</v>
      </c>
      <c r="J42" s="170" t="s">
        <v>299</v>
      </c>
      <c r="K42" s="82" t="s">
        <v>291</v>
      </c>
      <c r="L42" s="71"/>
      <c r="M42" t="s">
        <v>51</v>
      </c>
    </row>
    <row r="43" spans="1:13" ht="13.5" thickBot="1">
      <c r="A43" s="76" t="s">
        <v>14</v>
      </c>
      <c r="B43" t="s">
        <v>376</v>
      </c>
      <c r="C43" s="138" t="s">
        <v>90</v>
      </c>
      <c r="D43" s="138" t="s">
        <v>90</v>
      </c>
      <c r="E43" s="138" t="s">
        <v>90</v>
      </c>
      <c r="F43" s="139" t="s">
        <v>137</v>
      </c>
      <c r="G43" s="77" t="s">
        <v>138</v>
      </c>
      <c r="H43" s="247" t="s">
        <v>354</v>
      </c>
      <c r="I43" s="16" t="s">
        <v>212</v>
      </c>
      <c r="J43" s="237" t="s">
        <v>299</v>
      </c>
      <c r="K43" s="82" t="s">
        <v>292</v>
      </c>
      <c r="L43" s="71"/>
      <c r="M43" t="s">
        <v>51</v>
      </c>
    </row>
    <row r="44" spans="1:13" ht="5.25" customHeight="1" thickBot="1">
      <c r="A44" s="232"/>
      <c r="B44" s="233"/>
      <c r="C44" s="228" t="s">
        <v>91</v>
      </c>
      <c r="D44" s="228" t="s">
        <v>91</v>
      </c>
      <c r="E44" s="228" t="s">
        <v>91</v>
      </c>
      <c r="F44" s="229" t="s">
        <v>91</v>
      </c>
      <c r="G44" s="241" t="s">
        <v>91</v>
      </c>
      <c r="H44" s="246"/>
      <c r="I44" s="243"/>
      <c r="J44" s="229"/>
      <c r="K44" s="228"/>
      <c r="L44" s="230" t="s">
        <v>91</v>
      </c>
      <c r="M44" s="231"/>
    </row>
    <row r="45" spans="1:13" ht="12.75">
      <c r="A45" s="84" t="s">
        <v>15</v>
      </c>
      <c r="B45" t="s">
        <v>161</v>
      </c>
      <c r="C45" s="117">
        <v>10</v>
      </c>
      <c r="D45" s="85">
        <v>16</v>
      </c>
      <c r="E45" s="118">
        <f aca="true" t="shared" si="2" ref="E45:E56">SUM(C45:D45)</f>
        <v>26</v>
      </c>
      <c r="F45" s="118">
        <v>26</v>
      </c>
      <c r="G45" s="87">
        <f aca="true" t="shared" si="3" ref="G45:G51">SUM(E45-F45)</f>
        <v>0</v>
      </c>
      <c r="H45" s="245" t="s">
        <v>354</v>
      </c>
      <c r="I45" s="16" t="s">
        <v>314</v>
      </c>
      <c r="J45" s="131">
        <v>73</v>
      </c>
      <c r="K45" s="82" t="s">
        <v>434</v>
      </c>
      <c r="L45" s="74">
        <v>150962.69</v>
      </c>
      <c r="M45" t="s">
        <v>51</v>
      </c>
    </row>
    <row r="46" spans="1:13" ht="12.75">
      <c r="A46" s="26" t="s">
        <v>15</v>
      </c>
      <c r="B46" t="s">
        <v>162</v>
      </c>
      <c r="C46" s="25">
        <v>3</v>
      </c>
      <c r="D46" s="30">
        <v>1</v>
      </c>
      <c r="E46" s="59">
        <f t="shared" si="2"/>
        <v>4</v>
      </c>
      <c r="F46" s="59">
        <v>4</v>
      </c>
      <c r="G46" s="87">
        <f t="shared" si="3"/>
        <v>0</v>
      </c>
      <c r="H46" s="245" t="s">
        <v>354</v>
      </c>
      <c r="I46" s="16" t="s">
        <v>316</v>
      </c>
      <c r="J46" s="83">
        <v>74</v>
      </c>
      <c r="K46" s="82" t="s">
        <v>125</v>
      </c>
      <c r="L46" s="50">
        <v>8363.82</v>
      </c>
      <c r="M46" t="s">
        <v>51</v>
      </c>
    </row>
    <row r="47" spans="1:13" ht="12.75">
      <c r="A47" s="26" t="s">
        <v>15</v>
      </c>
      <c r="B47" t="s">
        <v>163</v>
      </c>
      <c r="C47" s="25">
        <v>1</v>
      </c>
      <c r="D47" s="30">
        <v>4</v>
      </c>
      <c r="E47" s="59">
        <f t="shared" si="2"/>
        <v>5</v>
      </c>
      <c r="F47" s="59">
        <v>5</v>
      </c>
      <c r="G47" s="87">
        <f t="shared" si="3"/>
        <v>0</v>
      </c>
      <c r="H47" s="245" t="s">
        <v>354</v>
      </c>
      <c r="I47" s="16" t="s">
        <v>317</v>
      </c>
      <c r="J47" s="83">
        <v>75</v>
      </c>
      <c r="K47" s="82" t="s">
        <v>126</v>
      </c>
      <c r="L47" s="50">
        <v>12655.39</v>
      </c>
      <c r="M47" t="s">
        <v>51</v>
      </c>
    </row>
    <row r="48" spans="1:13" ht="12.75">
      <c r="A48" s="26" t="s">
        <v>15</v>
      </c>
      <c r="B48" t="s">
        <v>164</v>
      </c>
      <c r="C48" s="25">
        <v>3</v>
      </c>
      <c r="D48" s="30">
        <v>9</v>
      </c>
      <c r="E48" s="59">
        <f t="shared" si="2"/>
        <v>12</v>
      </c>
      <c r="F48" s="59">
        <v>12</v>
      </c>
      <c r="G48" s="87">
        <f>SUM(E48+E16+E55-F48)</f>
        <v>0</v>
      </c>
      <c r="H48" s="245" t="s">
        <v>354</v>
      </c>
      <c r="I48" s="16" t="s">
        <v>284</v>
      </c>
      <c r="J48" s="83">
        <v>76</v>
      </c>
      <c r="K48" s="82" t="s">
        <v>127</v>
      </c>
      <c r="L48" s="50">
        <v>18100.97</v>
      </c>
      <c r="M48" t="s">
        <v>51</v>
      </c>
    </row>
    <row r="49" spans="1:13" ht="12.75">
      <c r="A49" s="26" t="s">
        <v>15</v>
      </c>
      <c r="B49" t="s">
        <v>306</v>
      </c>
      <c r="C49" s="25">
        <v>10</v>
      </c>
      <c r="D49" s="30">
        <v>1</v>
      </c>
      <c r="E49" s="59">
        <f t="shared" si="2"/>
        <v>11</v>
      </c>
      <c r="F49" s="59">
        <v>11</v>
      </c>
      <c r="G49" s="87">
        <f t="shared" si="3"/>
        <v>0</v>
      </c>
      <c r="H49" s="245" t="s">
        <v>354</v>
      </c>
      <c r="I49" s="16" t="s">
        <v>318</v>
      </c>
      <c r="J49" s="83">
        <v>55</v>
      </c>
      <c r="K49" s="82" t="s">
        <v>319</v>
      </c>
      <c r="L49" s="50">
        <v>41319.87</v>
      </c>
      <c r="M49" t="s">
        <v>51</v>
      </c>
    </row>
    <row r="50" spans="1:13" ht="12.75">
      <c r="A50" s="26" t="s">
        <v>15</v>
      </c>
      <c r="B50" t="s">
        <v>307</v>
      </c>
      <c r="C50" s="25"/>
      <c r="D50" s="30"/>
      <c r="E50" s="59">
        <f t="shared" si="2"/>
        <v>0</v>
      </c>
      <c r="F50" s="59"/>
      <c r="G50" s="87">
        <f t="shared" si="3"/>
        <v>0</v>
      </c>
      <c r="H50" s="245" t="s">
        <v>354</v>
      </c>
      <c r="I50" s="16" t="s">
        <v>320</v>
      </c>
      <c r="J50" s="83">
        <v>56</v>
      </c>
      <c r="K50" s="82" t="s">
        <v>321</v>
      </c>
      <c r="L50" s="50"/>
      <c r="M50" t="s">
        <v>51</v>
      </c>
    </row>
    <row r="51" spans="1:13" ht="12.75">
      <c r="A51" s="26" t="s">
        <v>15</v>
      </c>
      <c r="B51" t="s">
        <v>308</v>
      </c>
      <c r="C51" s="25">
        <v>2</v>
      </c>
      <c r="D51" s="30"/>
      <c r="E51" s="59">
        <f t="shared" si="2"/>
        <v>2</v>
      </c>
      <c r="F51" s="24">
        <v>2</v>
      </c>
      <c r="G51" s="87">
        <f t="shared" si="3"/>
        <v>0</v>
      </c>
      <c r="H51" s="245" t="s">
        <v>354</v>
      </c>
      <c r="I51" s="16" t="s">
        <v>322</v>
      </c>
      <c r="J51" s="83">
        <v>57</v>
      </c>
      <c r="K51" s="82" t="s">
        <v>323</v>
      </c>
      <c r="L51" s="50">
        <v>4069.32</v>
      </c>
      <c r="M51" t="s">
        <v>51</v>
      </c>
    </row>
    <row r="52" spans="1:13" ht="13.5" thickBot="1">
      <c r="A52" s="76" t="s">
        <v>15</v>
      </c>
      <c r="B52" t="s">
        <v>309</v>
      </c>
      <c r="C52" s="141"/>
      <c r="D52" s="75"/>
      <c r="E52" s="138">
        <f t="shared" si="2"/>
        <v>0</v>
      </c>
      <c r="F52" s="138"/>
      <c r="G52" s="101">
        <f>SUM(E52+E17+E56-F52)</f>
        <v>0</v>
      </c>
      <c r="H52" s="245" t="s">
        <v>354</v>
      </c>
      <c r="I52" s="16" t="s">
        <v>285</v>
      </c>
      <c r="J52" s="140">
        <v>58</v>
      </c>
      <c r="K52" s="82" t="s">
        <v>324</v>
      </c>
      <c r="L52" s="71"/>
      <c r="M52" t="s">
        <v>51</v>
      </c>
    </row>
    <row r="53" spans="1:13" ht="5.25" customHeight="1" thickBot="1">
      <c r="A53" s="232"/>
      <c r="B53" s="234"/>
      <c r="C53" s="228" t="s">
        <v>91</v>
      </c>
      <c r="D53" s="228" t="s">
        <v>91</v>
      </c>
      <c r="E53" s="228" t="s">
        <v>91</v>
      </c>
      <c r="F53" s="229" t="s">
        <v>91</v>
      </c>
      <c r="G53" s="241" t="s">
        <v>91</v>
      </c>
      <c r="H53" s="246"/>
      <c r="I53" s="235"/>
      <c r="J53" s="229"/>
      <c r="K53" s="236"/>
      <c r="L53" s="230" t="s">
        <v>91</v>
      </c>
      <c r="M53" s="231"/>
    </row>
    <row r="54" spans="1:13" ht="15">
      <c r="A54" s="84" t="s">
        <v>16</v>
      </c>
      <c r="B54" s="219" t="s">
        <v>325</v>
      </c>
      <c r="C54" s="117"/>
      <c r="D54" s="85"/>
      <c r="E54" s="118">
        <f t="shared" si="2"/>
        <v>0</v>
      </c>
      <c r="F54" s="118"/>
      <c r="G54" s="87">
        <f>SUM(E54-F54)</f>
        <v>0</v>
      </c>
      <c r="H54" s="245" t="s">
        <v>352</v>
      </c>
      <c r="I54" s="16" t="s">
        <v>214</v>
      </c>
      <c r="J54" s="131">
        <v>11</v>
      </c>
      <c r="K54" s="82" t="s">
        <v>24</v>
      </c>
      <c r="L54" s="74"/>
      <c r="M54" t="s">
        <v>51</v>
      </c>
    </row>
    <row r="55" spans="1:13" ht="15">
      <c r="A55" s="26" t="s">
        <v>16</v>
      </c>
      <c r="B55" s="219" t="s">
        <v>377</v>
      </c>
      <c r="C55" s="58"/>
      <c r="D55" s="30"/>
      <c r="E55" s="59">
        <f t="shared" si="2"/>
        <v>0</v>
      </c>
      <c r="F55" s="42" t="s">
        <v>137</v>
      </c>
      <c r="G55" s="87" t="s">
        <v>426</v>
      </c>
      <c r="H55" s="245" t="s">
        <v>354</v>
      </c>
      <c r="I55" s="72" t="s">
        <v>284</v>
      </c>
      <c r="J55" s="83">
        <v>45</v>
      </c>
      <c r="K55" s="82" t="s">
        <v>128</v>
      </c>
      <c r="L55" s="50"/>
      <c r="M55" t="s">
        <v>51</v>
      </c>
    </row>
    <row r="56" spans="1:13" ht="15.75" thickBot="1">
      <c r="A56" s="76" t="s">
        <v>16</v>
      </c>
      <c r="B56" s="219" t="s">
        <v>378</v>
      </c>
      <c r="C56" s="141"/>
      <c r="D56" s="75"/>
      <c r="E56" s="138">
        <f t="shared" si="2"/>
        <v>0</v>
      </c>
      <c r="F56" s="42" t="s">
        <v>137</v>
      </c>
      <c r="G56" s="87" t="s">
        <v>427</v>
      </c>
      <c r="H56" s="245" t="s">
        <v>354</v>
      </c>
      <c r="I56" s="16" t="s">
        <v>285</v>
      </c>
      <c r="J56" s="140">
        <v>59</v>
      </c>
      <c r="K56" s="82" t="s">
        <v>326</v>
      </c>
      <c r="L56" s="71"/>
      <c r="M56" t="s">
        <v>51</v>
      </c>
    </row>
    <row r="57" spans="1:13" ht="5.25" customHeight="1" thickBot="1">
      <c r="A57" s="232"/>
      <c r="B57" s="234"/>
      <c r="C57" s="228" t="s">
        <v>91</v>
      </c>
      <c r="D57" s="228" t="s">
        <v>91</v>
      </c>
      <c r="E57" s="228" t="s">
        <v>91</v>
      </c>
      <c r="F57" s="229" t="s">
        <v>91</v>
      </c>
      <c r="G57" s="241" t="s">
        <v>91</v>
      </c>
      <c r="H57" s="246"/>
      <c r="I57" s="235"/>
      <c r="J57" s="229"/>
      <c r="K57" s="236"/>
      <c r="L57" s="230" t="s">
        <v>91</v>
      </c>
      <c r="M57" s="231"/>
    </row>
    <row r="58" spans="1:13" ht="12.75">
      <c r="A58" s="84" t="s">
        <v>17</v>
      </c>
      <c r="B58" t="s">
        <v>219</v>
      </c>
      <c r="C58" s="117">
        <v>11</v>
      </c>
      <c r="D58" s="85">
        <v>10</v>
      </c>
      <c r="E58" s="118">
        <f aca="true" t="shared" si="4" ref="E58:E68">SUM(C58:D58)</f>
        <v>21</v>
      </c>
      <c r="F58" s="142">
        <v>62</v>
      </c>
      <c r="G58" s="87">
        <f>SUM(E60+E59+E58-F58)</f>
        <v>0</v>
      </c>
      <c r="H58" s="245" t="s">
        <v>352</v>
      </c>
      <c r="I58" s="16" t="s">
        <v>218</v>
      </c>
      <c r="J58" s="131">
        <v>2</v>
      </c>
      <c r="K58" s="16" t="s">
        <v>225</v>
      </c>
      <c r="L58" s="74">
        <v>5608.02</v>
      </c>
      <c r="M58" t="s">
        <v>51</v>
      </c>
    </row>
    <row r="59" spans="1:13" ht="12.75">
      <c r="A59" s="26" t="s">
        <v>17</v>
      </c>
      <c r="B59" t="s">
        <v>215</v>
      </c>
      <c r="C59" s="25">
        <v>18</v>
      </c>
      <c r="D59" s="30">
        <v>12</v>
      </c>
      <c r="E59" s="59">
        <f t="shared" si="4"/>
        <v>30</v>
      </c>
      <c r="F59" s="42" t="s">
        <v>137</v>
      </c>
      <c r="G59" s="40" t="s">
        <v>231</v>
      </c>
      <c r="H59" s="245" t="s">
        <v>352</v>
      </c>
      <c r="I59" s="16" t="s">
        <v>218</v>
      </c>
      <c r="J59" s="83">
        <v>6</v>
      </c>
      <c r="K59" s="82" t="s">
        <v>226</v>
      </c>
      <c r="L59" s="50">
        <v>13006.91</v>
      </c>
      <c r="M59" t="s">
        <v>51</v>
      </c>
    </row>
    <row r="60" spans="1:13" ht="12.75">
      <c r="A60" s="26" t="s">
        <v>17</v>
      </c>
      <c r="B60" t="s">
        <v>216</v>
      </c>
      <c r="C60" s="25">
        <v>5</v>
      </c>
      <c r="D60" s="30">
        <v>6</v>
      </c>
      <c r="E60" s="59">
        <f t="shared" si="4"/>
        <v>11</v>
      </c>
      <c r="F60" s="42" t="s">
        <v>137</v>
      </c>
      <c r="G60" s="40" t="s">
        <v>231</v>
      </c>
      <c r="H60" s="245" t="s">
        <v>352</v>
      </c>
      <c r="I60" s="16" t="s">
        <v>218</v>
      </c>
      <c r="J60" s="83">
        <v>16</v>
      </c>
      <c r="K60" s="82" t="s">
        <v>227</v>
      </c>
      <c r="L60" s="50">
        <v>2739.28</v>
      </c>
      <c r="M60" t="s">
        <v>51</v>
      </c>
    </row>
    <row r="61" spans="1:13" ht="12.75">
      <c r="A61" s="26" t="s">
        <v>17</v>
      </c>
      <c r="B61" t="s">
        <v>217</v>
      </c>
      <c r="C61" s="25">
        <v>1</v>
      </c>
      <c r="D61" s="30"/>
      <c r="E61" s="59">
        <f t="shared" si="4"/>
        <v>1</v>
      </c>
      <c r="F61" s="138">
        <v>1</v>
      </c>
      <c r="G61" s="40">
        <f>SUM(E61-F61)</f>
        <v>0</v>
      </c>
      <c r="H61" s="245" t="s">
        <v>353</v>
      </c>
      <c r="I61" s="16" t="s">
        <v>224</v>
      </c>
      <c r="J61" s="83">
        <v>25</v>
      </c>
      <c r="K61" s="82" t="s">
        <v>228</v>
      </c>
      <c r="L61" s="50">
        <v>2936.94</v>
      </c>
      <c r="M61" t="s">
        <v>51</v>
      </c>
    </row>
    <row r="62" spans="1:13" ht="12" customHeight="1">
      <c r="A62" s="26" t="s">
        <v>17</v>
      </c>
      <c r="B62" t="s">
        <v>379</v>
      </c>
      <c r="C62" s="25">
        <v>1</v>
      </c>
      <c r="D62" s="30"/>
      <c r="E62" s="169">
        <f t="shared" si="4"/>
        <v>1</v>
      </c>
      <c r="F62" s="24">
        <v>1</v>
      </c>
      <c r="G62" s="40">
        <f>SUM(E62+E64-F62)</f>
        <v>0</v>
      </c>
      <c r="H62" s="245" t="s">
        <v>354</v>
      </c>
      <c r="I62" s="16" t="s">
        <v>327</v>
      </c>
      <c r="J62" s="83">
        <v>26</v>
      </c>
      <c r="K62" s="16" t="s">
        <v>229</v>
      </c>
      <c r="L62" s="50">
        <v>4485.17</v>
      </c>
      <c r="M62" t="s">
        <v>51</v>
      </c>
    </row>
    <row r="63" spans="1:13" ht="12" customHeight="1">
      <c r="A63" s="26" t="s">
        <v>17</v>
      </c>
      <c r="B63" t="s">
        <v>380</v>
      </c>
      <c r="C63" s="141">
        <v>3</v>
      </c>
      <c r="D63" s="75">
        <v>2</v>
      </c>
      <c r="E63" s="169">
        <f t="shared" si="4"/>
        <v>5</v>
      </c>
      <c r="F63" s="24">
        <v>5</v>
      </c>
      <c r="G63" s="40">
        <f>SUM(E68+E63-F63)</f>
        <v>0</v>
      </c>
      <c r="H63" s="245" t="s">
        <v>354</v>
      </c>
      <c r="I63" s="16" t="s">
        <v>329</v>
      </c>
      <c r="J63" s="140">
        <v>28</v>
      </c>
      <c r="K63" s="16" t="s">
        <v>328</v>
      </c>
      <c r="L63" s="71">
        <v>440.76</v>
      </c>
      <c r="M63" t="s">
        <v>51</v>
      </c>
    </row>
    <row r="64" spans="1:13" ht="12" customHeight="1">
      <c r="A64" s="76" t="s">
        <v>17</v>
      </c>
      <c r="B64" t="s">
        <v>381</v>
      </c>
      <c r="C64" s="141"/>
      <c r="D64" s="75"/>
      <c r="E64" s="138">
        <f t="shared" si="4"/>
        <v>0</v>
      </c>
      <c r="F64" s="42" t="s">
        <v>137</v>
      </c>
      <c r="G64" s="40" t="s">
        <v>349</v>
      </c>
      <c r="H64" s="245" t="s">
        <v>354</v>
      </c>
      <c r="I64" s="16" t="s">
        <v>327</v>
      </c>
      <c r="J64" s="140">
        <v>27</v>
      </c>
      <c r="K64" s="82" t="s">
        <v>230</v>
      </c>
      <c r="L64" s="71"/>
      <c r="M64" t="s">
        <v>51</v>
      </c>
    </row>
    <row r="65" spans="1:13" ht="12" customHeight="1">
      <c r="A65" s="76" t="s">
        <v>17</v>
      </c>
      <c r="B65" t="s">
        <v>382</v>
      </c>
      <c r="C65" s="59" t="s">
        <v>90</v>
      </c>
      <c r="D65" s="59" t="s">
        <v>90</v>
      </c>
      <c r="E65" s="59" t="s">
        <v>90</v>
      </c>
      <c r="F65" s="59" t="s">
        <v>90</v>
      </c>
      <c r="G65" s="169" t="s">
        <v>90</v>
      </c>
      <c r="H65" s="247" t="s">
        <v>354</v>
      </c>
      <c r="I65" s="16" t="s">
        <v>327</v>
      </c>
      <c r="J65" s="140">
        <v>27</v>
      </c>
      <c r="K65" s="82" t="s">
        <v>334</v>
      </c>
      <c r="L65" s="71"/>
      <c r="M65" t="s">
        <v>51</v>
      </c>
    </row>
    <row r="66" spans="1:13" s="27" customFormat="1" ht="12" customHeight="1">
      <c r="A66" s="76" t="s">
        <v>17</v>
      </c>
      <c r="B66" t="s">
        <v>368</v>
      </c>
      <c r="C66" s="59" t="s">
        <v>90</v>
      </c>
      <c r="D66" s="59" t="s">
        <v>90</v>
      </c>
      <c r="E66" s="59" t="s">
        <v>90</v>
      </c>
      <c r="F66" s="59" t="s">
        <v>90</v>
      </c>
      <c r="G66" s="169" t="s">
        <v>90</v>
      </c>
      <c r="H66" s="247" t="s">
        <v>354</v>
      </c>
      <c r="I66" s="16" t="s">
        <v>327</v>
      </c>
      <c r="J66" s="140">
        <v>27</v>
      </c>
      <c r="K66" s="82" t="s">
        <v>244</v>
      </c>
      <c r="L66" s="71"/>
      <c r="M66" t="s">
        <v>51</v>
      </c>
    </row>
    <row r="67" spans="1:13" ht="12" customHeight="1">
      <c r="A67" s="76" t="s">
        <v>17</v>
      </c>
      <c r="B67" t="s">
        <v>383</v>
      </c>
      <c r="C67" s="138" t="s">
        <v>90</v>
      </c>
      <c r="D67" s="138" t="s">
        <v>90</v>
      </c>
      <c r="E67" s="138" t="s">
        <v>90</v>
      </c>
      <c r="F67" s="59" t="s">
        <v>90</v>
      </c>
      <c r="G67" s="169" t="s">
        <v>90</v>
      </c>
      <c r="H67" s="247" t="s">
        <v>354</v>
      </c>
      <c r="I67" s="16" t="s">
        <v>327</v>
      </c>
      <c r="J67" s="140">
        <v>27</v>
      </c>
      <c r="K67" s="82" t="s">
        <v>245</v>
      </c>
      <c r="L67" s="71"/>
      <c r="M67" t="s">
        <v>51</v>
      </c>
    </row>
    <row r="68" spans="1:13" ht="12" customHeight="1">
      <c r="A68" s="76" t="s">
        <v>17</v>
      </c>
      <c r="B68" t="s">
        <v>384</v>
      </c>
      <c r="C68" s="141"/>
      <c r="D68" s="75"/>
      <c r="E68" s="138">
        <f t="shared" si="4"/>
        <v>0</v>
      </c>
      <c r="F68" s="42" t="s">
        <v>137</v>
      </c>
      <c r="G68" s="40" t="s">
        <v>348</v>
      </c>
      <c r="H68" s="133" t="s">
        <v>354</v>
      </c>
      <c r="I68" s="16" t="s">
        <v>329</v>
      </c>
      <c r="J68" s="140">
        <v>29</v>
      </c>
      <c r="K68" s="82" t="s">
        <v>330</v>
      </c>
      <c r="L68" s="71"/>
      <c r="M68" t="s">
        <v>51</v>
      </c>
    </row>
    <row r="69" spans="1:13" ht="12" customHeight="1">
      <c r="A69" s="76" t="s">
        <v>17</v>
      </c>
      <c r="B69" t="s">
        <v>385</v>
      </c>
      <c r="C69" s="59" t="s">
        <v>90</v>
      </c>
      <c r="D69" s="59" t="s">
        <v>90</v>
      </c>
      <c r="E69" s="59" t="s">
        <v>90</v>
      </c>
      <c r="F69" s="59" t="s">
        <v>90</v>
      </c>
      <c r="G69" s="169" t="s">
        <v>90</v>
      </c>
      <c r="H69" s="247" t="s">
        <v>354</v>
      </c>
      <c r="I69" s="16" t="s">
        <v>329</v>
      </c>
      <c r="J69" s="140">
        <v>29</v>
      </c>
      <c r="K69" s="82" t="s">
        <v>333</v>
      </c>
      <c r="L69" s="71"/>
      <c r="M69" t="s">
        <v>51</v>
      </c>
    </row>
    <row r="70" spans="1:13" ht="12" customHeight="1">
      <c r="A70" s="76" t="s">
        <v>17</v>
      </c>
      <c r="B70" t="s">
        <v>386</v>
      </c>
      <c r="C70" s="59" t="s">
        <v>90</v>
      </c>
      <c r="D70" s="59" t="s">
        <v>90</v>
      </c>
      <c r="E70" s="59" t="s">
        <v>90</v>
      </c>
      <c r="F70" s="59" t="s">
        <v>90</v>
      </c>
      <c r="G70" s="169" t="s">
        <v>90</v>
      </c>
      <c r="H70" s="247" t="s">
        <v>354</v>
      </c>
      <c r="I70" s="16" t="s">
        <v>329</v>
      </c>
      <c r="J70" s="140">
        <v>29</v>
      </c>
      <c r="K70" s="82" t="s">
        <v>331</v>
      </c>
      <c r="L70" s="71"/>
      <c r="M70" t="s">
        <v>51</v>
      </c>
    </row>
    <row r="71" spans="1:13" ht="12" customHeight="1" thickBot="1">
      <c r="A71" s="76" t="s">
        <v>17</v>
      </c>
      <c r="B71" t="s">
        <v>376</v>
      </c>
      <c r="C71" s="138" t="s">
        <v>90</v>
      </c>
      <c r="D71" s="138" t="s">
        <v>90</v>
      </c>
      <c r="E71" s="138" t="s">
        <v>90</v>
      </c>
      <c r="F71" s="138" t="s">
        <v>90</v>
      </c>
      <c r="G71" s="242" t="s">
        <v>90</v>
      </c>
      <c r="H71" s="247" t="s">
        <v>354</v>
      </c>
      <c r="I71" s="16" t="s">
        <v>329</v>
      </c>
      <c r="J71" s="140">
        <v>29</v>
      </c>
      <c r="K71" s="82" t="s">
        <v>332</v>
      </c>
      <c r="L71" s="71"/>
      <c r="M71" t="s">
        <v>51</v>
      </c>
    </row>
    <row r="72" spans="1:13" ht="5.25" customHeight="1" thickBot="1">
      <c r="A72" s="232"/>
      <c r="B72" s="233"/>
      <c r="C72" s="228" t="s">
        <v>91</v>
      </c>
      <c r="D72" s="240" t="s">
        <v>91</v>
      </c>
      <c r="E72" s="228" t="s">
        <v>91</v>
      </c>
      <c r="F72" s="229" t="s">
        <v>91</v>
      </c>
      <c r="G72" s="241" t="s">
        <v>91</v>
      </c>
      <c r="H72" s="246"/>
      <c r="I72" s="243"/>
      <c r="J72" s="229"/>
      <c r="K72" s="239"/>
      <c r="L72" s="230" t="s">
        <v>91</v>
      </c>
      <c r="M72" s="231"/>
    </row>
    <row r="73" spans="1:13" ht="12" customHeight="1">
      <c r="A73" s="84" t="s">
        <v>43</v>
      </c>
      <c r="B73" t="s">
        <v>122</v>
      </c>
      <c r="C73" s="117">
        <v>3</v>
      </c>
      <c r="D73" s="85">
        <v>2</v>
      </c>
      <c r="E73" s="118">
        <f>SUM(C73:D73)</f>
        <v>5</v>
      </c>
      <c r="F73" s="142">
        <v>7</v>
      </c>
      <c r="G73" s="87">
        <f>SUM(E74+E73-F73)</f>
        <v>0</v>
      </c>
      <c r="H73" s="245" t="s">
        <v>354</v>
      </c>
      <c r="I73" s="16" t="s">
        <v>89</v>
      </c>
      <c r="J73" s="131">
        <v>70</v>
      </c>
      <c r="K73" s="16" t="s">
        <v>44</v>
      </c>
      <c r="L73" s="74">
        <v>18442.7</v>
      </c>
      <c r="M73" t="s">
        <v>51</v>
      </c>
    </row>
    <row r="74" spans="1:13" ht="12.75">
      <c r="A74" s="26" t="s">
        <v>109</v>
      </c>
      <c r="B74" t="s">
        <v>387</v>
      </c>
      <c r="C74" s="25">
        <v>1</v>
      </c>
      <c r="D74" s="30">
        <v>1</v>
      </c>
      <c r="E74" s="59">
        <f>SUM(C74:D74)</f>
        <v>2</v>
      </c>
      <c r="F74" s="42" t="s">
        <v>137</v>
      </c>
      <c r="G74" s="40" t="s">
        <v>141</v>
      </c>
      <c r="H74" s="245" t="s">
        <v>354</v>
      </c>
      <c r="I74" s="16" t="s">
        <v>89</v>
      </c>
      <c r="J74" s="83">
        <v>33</v>
      </c>
      <c r="K74" s="82" t="s">
        <v>77</v>
      </c>
      <c r="L74" s="50"/>
      <c r="M74" t="s">
        <v>51</v>
      </c>
    </row>
    <row r="75" spans="1:13" ht="12.75">
      <c r="A75" s="26" t="s">
        <v>43</v>
      </c>
      <c r="B75" t="s">
        <v>206</v>
      </c>
      <c r="C75" s="59" t="s">
        <v>90</v>
      </c>
      <c r="D75" s="59" t="s">
        <v>90</v>
      </c>
      <c r="E75" s="59" t="s">
        <v>90</v>
      </c>
      <c r="F75" s="42" t="s">
        <v>137</v>
      </c>
      <c r="G75" s="40" t="s">
        <v>243</v>
      </c>
      <c r="H75" s="247" t="s">
        <v>354</v>
      </c>
      <c r="I75" s="16" t="s">
        <v>212</v>
      </c>
      <c r="J75" s="83">
        <v>33</v>
      </c>
      <c r="K75" s="82" t="s">
        <v>36</v>
      </c>
      <c r="L75" s="50"/>
      <c r="M75" t="s">
        <v>51</v>
      </c>
    </row>
    <row r="76" spans="1:13" ht="12.75">
      <c r="A76" s="26" t="s">
        <v>43</v>
      </c>
      <c r="B76" t="s">
        <v>207</v>
      </c>
      <c r="C76" s="59" t="s">
        <v>90</v>
      </c>
      <c r="D76" s="59" t="s">
        <v>90</v>
      </c>
      <c r="E76" s="59" t="s">
        <v>90</v>
      </c>
      <c r="F76" s="42" t="s">
        <v>137</v>
      </c>
      <c r="G76" s="40" t="s">
        <v>141</v>
      </c>
      <c r="H76" s="247" t="s">
        <v>354</v>
      </c>
      <c r="I76" s="16" t="s">
        <v>89</v>
      </c>
      <c r="J76" s="83">
        <v>33</v>
      </c>
      <c r="K76" s="82" t="s">
        <v>110</v>
      </c>
      <c r="L76" s="50"/>
      <c r="M76" t="s">
        <v>51</v>
      </c>
    </row>
    <row r="77" spans="1:13" ht="13.5" thickBot="1">
      <c r="A77" s="76" t="s">
        <v>43</v>
      </c>
      <c r="B77" t="s">
        <v>208</v>
      </c>
      <c r="C77" s="138" t="s">
        <v>90</v>
      </c>
      <c r="D77" s="138" t="s">
        <v>90</v>
      </c>
      <c r="E77" s="138" t="s">
        <v>90</v>
      </c>
      <c r="F77" s="139" t="s">
        <v>137</v>
      </c>
      <c r="G77" s="77" t="s">
        <v>141</v>
      </c>
      <c r="H77" s="247" t="s">
        <v>354</v>
      </c>
      <c r="I77" s="16" t="s">
        <v>89</v>
      </c>
      <c r="J77" s="140">
        <v>33</v>
      </c>
      <c r="K77" s="82" t="s">
        <v>111</v>
      </c>
      <c r="L77" s="71"/>
      <c r="M77" t="s">
        <v>51</v>
      </c>
    </row>
    <row r="78" spans="1:13" ht="5.25" customHeight="1" thickBot="1">
      <c r="A78" s="232"/>
      <c r="B78" s="233"/>
      <c r="C78" s="240" t="s">
        <v>91</v>
      </c>
      <c r="D78" s="240" t="s">
        <v>91</v>
      </c>
      <c r="E78" s="240" t="s">
        <v>91</v>
      </c>
      <c r="F78" s="229" t="s">
        <v>91</v>
      </c>
      <c r="G78" s="241" t="s">
        <v>91</v>
      </c>
      <c r="H78" s="246"/>
      <c r="I78" s="243"/>
      <c r="J78" s="229"/>
      <c r="K78" s="228"/>
      <c r="L78" s="230" t="s">
        <v>91</v>
      </c>
      <c r="M78" s="231"/>
    </row>
    <row r="79" spans="1:13" ht="13.5" thickBot="1">
      <c r="A79" s="84" t="s">
        <v>165</v>
      </c>
      <c r="B79" t="s">
        <v>166</v>
      </c>
      <c r="C79" s="117"/>
      <c r="D79" s="85"/>
      <c r="E79" s="118">
        <f>SUM(C79:D79)</f>
        <v>0</v>
      </c>
      <c r="F79" s="118"/>
      <c r="G79" s="87">
        <f>SUM(E79-F79)</f>
        <v>0</v>
      </c>
      <c r="H79" s="175" t="s">
        <v>354</v>
      </c>
      <c r="I79" s="16" t="s">
        <v>235</v>
      </c>
      <c r="J79" s="131">
        <v>87</v>
      </c>
      <c r="K79" s="82" t="s">
        <v>168</v>
      </c>
      <c r="L79" s="74"/>
      <c r="M79" t="s">
        <v>51</v>
      </c>
    </row>
    <row r="80" spans="1:13" ht="12.75">
      <c r="A80" s="16"/>
      <c r="C80" s="34">
        <f>SUM(C4:C79)</f>
        <v>164</v>
      </c>
      <c r="D80" s="34">
        <f>SUM(D4:D79)</f>
        <v>129</v>
      </c>
      <c r="E80" s="34">
        <f>SUM(E4:E79)</f>
        <v>293</v>
      </c>
      <c r="F80" s="34">
        <f>SUM(F4:F79)</f>
        <v>293</v>
      </c>
      <c r="G80" s="34">
        <f>SUM(G4+G5+G6+G7+G8+G9+G11+G14+G18+G20+G21+G22+G23+G25+G30+G45+G46+G47+G48+G49+G50+G51+G52+G54+G58+G61+G62+G63+G73+G79)</f>
        <v>0</v>
      </c>
      <c r="K80" s="22" t="s">
        <v>93</v>
      </c>
      <c r="L80" s="15">
        <f>SUM(L4:L79)</f>
        <v>481912.1700000001</v>
      </c>
      <c r="M80" t="s">
        <v>51</v>
      </c>
    </row>
    <row r="81" spans="1:11" ht="12.75">
      <c r="A81" s="38">
        <v>41289</v>
      </c>
      <c r="B81" s="35" t="s">
        <v>420</v>
      </c>
      <c r="C81" s="1"/>
      <c r="D81" s="1"/>
      <c r="E81" s="1"/>
      <c r="K81" s="1"/>
    </row>
    <row r="82" spans="1:12" ht="13.5" thickBot="1">
      <c r="A82" s="307">
        <v>41291</v>
      </c>
      <c r="B82" s="36" t="s">
        <v>435</v>
      </c>
      <c r="C82" s="1"/>
      <c r="D82" s="1"/>
      <c r="F82" s="4"/>
      <c r="I82" s="4"/>
      <c r="J82" s="4"/>
      <c r="K82" s="1"/>
      <c r="L82" s="4" t="s">
        <v>50</v>
      </c>
    </row>
    <row r="83" spans="1:13" ht="12.75">
      <c r="A83" s="306">
        <v>41212</v>
      </c>
      <c r="B83" s="37" t="s">
        <v>92</v>
      </c>
      <c r="C83" s="1"/>
      <c r="D83" s="119"/>
      <c r="E83" s="221" t="s">
        <v>32</v>
      </c>
      <c r="F83" s="149">
        <f>SUM(F14+F18+F20+F21+F22+F23+F54+F58)</f>
        <v>171</v>
      </c>
      <c r="I83" s="14"/>
      <c r="J83" s="14"/>
      <c r="K83" s="223" t="s">
        <v>32</v>
      </c>
      <c r="L83" s="155">
        <f>SUM(L14+L18+L19+L20+L21+L22+L23+L54+L58+L59+L60)</f>
        <v>97454.19</v>
      </c>
      <c r="M83" s="112" t="s">
        <v>51</v>
      </c>
    </row>
    <row r="84" spans="1:13" ht="12.75">
      <c r="A84" s="1"/>
      <c r="B84" s="5" t="s">
        <v>350</v>
      </c>
      <c r="C84" s="1"/>
      <c r="D84" s="122"/>
      <c r="E84" s="222" t="s">
        <v>33</v>
      </c>
      <c r="F84" s="150">
        <f>SUM(F25+F61)</f>
        <v>9</v>
      </c>
      <c r="I84" s="14"/>
      <c r="J84" s="14"/>
      <c r="K84" s="224" t="s">
        <v>33</v>
      </c>
      <c r="L84" s="156">
        <f>SUM(L15+L25+L26+L27+L28+L61)</f>
        <v>24832.32</v>
      </c>
      <c r="M84" s="157" t="s">
        <v>51</v>
      </c>
    </row>
    <row r="85" spans="1:13" ht="13.5" thickBot="1">
      <c r="A85" s="1"/>
      <c r="B85" s="13"/>
      <c r="C85" s="1"/>
      <c r="D85" s="122"/>
      <c r="E85" s="222" t="s">
        <v>34</v>
      </c>
      <c r="F85" s="151">
        <f>SUM(F30+F45+F46+F47+F48+F49+F50+F51+F52+F62+F63+F73+F79)</f>
        <v>96</v>
      </c>
      <c r="H85" s="1"/>
      <c r="I85" s="14"/>
      <c r="J85" s="14"/>
      <c r="K85" s="224" t="s">
        <v>34</v>
      </c>
      <c r="L85" s="156">
        <f>SUM(L16+L17+L30+L31+L32+L33+L34+L35+L36+L37+L38+L39+L40+L41+L42+L43+L45+L46+L47+L48+L49+L50+L51+L52+L55+L56+L62+L63+L64+L65+L66+L67+L68+L69+L70+L71+L73+L74+L75+L76+L77+L79)</f>
        <v>295455.25000000006</v>
      </c>
      <c r="M85" s="157" t="s">
        <v>51</v>
      </c>
    </row>
    <row r="86" spans="1:13" ht="13.5" thickBot="1">
      <c r="A86" s="193"/>
      <c r="B86" s="302" t="s">
        <v>252</v>
      </c>
      <c r="C86" s="72"/>
      <c r="D86" s="152"/>
      <c r="E86" s="153" t="s">
        <v>37</v>
      </c>
      <c r="F86" s="154">
        <f>SUM(F83:F85)</f>
        <v>276</v>
      </c>
      <c r="I86" s="15"/>
      <c r="J86" s="15"/>
      <c r="K86" s="158" t="s">
        <v>37</v>
      </c>
      <c r="L86" s="159">
        <f>SUM(L83:L85)</f>
        <v>417741.76000000007</v>
      </c>
      <c r="M86" s="160" t="s">
        <v>51</v>
      </c>
    </row>
    <row r="87" spans="1:11" ht="12.75">
      <c r="A87" s="303" t="s">
        <v>246</v>
      </c>
      <c r="B87" s="304" t="s">
        <v>249</v>
      </c>
      <c r="C87" s="305">
        <f>SUM(F25+F30+F45+F46+F47+F48+F49+F50+F51+F52+F79)</f>
        <v>91</v>
      </c>
      <c r="D87" s="16"/>
      <c r="E87" s="1"/>
      <c r="F87" s="2"/>
      <c r="G87" s="2"/>
      <c r="K87" s="1"/>
    </row>
    <row r="88" spans="1:11" ht="12.75">
      <c r="A88" s="303" t="s">
        <v>247</v>
      </c>
      <c r="B88" s="304" t="s">
        <v>248</v>
      </c>
      <c r="C88" s="305">
        <f>SUM(F14+F18+F20+F21+F22+F23+F54)</f>
        <v>109</v>
      </c>
      <c r="D88" s="16"/>
      <c r="E88" s="1"/>
      <c r="F88" s="2"/>
      <c r="G88" s="2"/>
      <c r="K88" s="1"/>
    </row>
    <row r="89" spans="1:11" ht="12.75">
      <c r="A89" s="303" t="s">
        <v>250</v>
      </c>
      <c r="B89" s="304" t="s">
        <v>251</v>
      </c>
      <c r="C89" s="305">
        <f>SUM(F58+F61+F62+F63)</f>
        <v>69</v>
      </c>
      <c r="D89" s="16"/>
      <c r="E89" s="1"/>
      <c r="F89" s="3"/>
      <c r="G89" s="3"/>
      <c r="K89" s="1"/>
    </row>
    <row r="90" spans="1:11" ht="12.75">
      <c r="A90" s="305" t="s">
        <v>422</v>
      </c>
      <c r="B90" s="304" t="s">
        <v>423</v>
      </c>
      <c r="C90" s="305">
        <f>SUM(F4+F5+F6+F7)</f>
        <v>5</v>
      </c>
      <c r="D90" s="1"/>
      <c r="E90" s="1"/>
      <c r="K90" s="1"/>
    </row>
    <row r="91" spans="1:11" ht="12.75">
      <c r="A91" s="1"/>
      <c r="C91" s="1"/>
      <c r="D91" s="1"/>
      <c r="E91" s="1"/>
      <c r="K91" s="1"/>
    </row>
    <row r="92" spans="1:11" ht="12.75">
      <c r="A92" s="1"/>
      <c r="C92" s="1"/>
      <c r="D92" s="1"/>
      <c r="E92" s="1"/>
      <c r="K92" s="1"/>
    </row>
    <row r="93" spans="1:11" ht="12.75">
      <c r="A93" s="1"/>
      <c r="C93" s="1"/>
      <c r="D93" s="1"/>
      <c r="E93" s="1"/>
      <c r="K93" s="1"/>
    </row>
    <row r="94" spans="1:11" ht="12.75">
      <c r="A94" s="1"/>
      <c r="C94" s="1"/>
      <c r="D94" s="1"/>
      <c r="E94" s="1"/>
      <c r="K94" s="1"/>
    </row>
    <row r="95" spans="1:11" ht="12.75">
      <c r="A95" s="1"/>
      <c r="C95" s="1"/>
      <c r="D95" s="1"/>
      <c r="E95" s="1"/>
      <c r="K95" s="1"/>
    </row>
    <row r="96" spans="1:11" ht="12.75">
      <c r="A96" s="1"/>
      <c r="C96" s="1"/>
      <c r="D96" s="1"/>
      <c r="E96" s="1"/>
      <c r="K96" s="1"/>
    </row>
    <row r="97" spans="1:11" ht="12.75">
      <c r="A97" s="1"/>
      <c r="C97" s="1"/>
      <c r="D97" s="1"/>
      <c r="E97" s="1"/>
      <c r="K97" s="1"/>
    </row>
    <row r="98" spans="1:11" ht="12.75">
      <c r="A98" s="1"/>
      <c r="C98" s="1"/>
      <c r="D98" s="1"/>
      <c r="E98" s="1"/>
      <c r="K98" s="1"/>
    </row>
    <row r="99" spans="1:11" ht="12.75">
      <c r="A99" s="1"/>
      <c r="C99" s="1"/>
      <c r="D99" s="1"/>
      <c r="E99" s="1"/>
      <c r="K99" s="1"/>
    </row>
    <row r="100" spans="1:11" ht="12.75">
      <c r="A100" s="1"/>
      <c r="C100" s="1"/>
      <c r="D100" s="1"/>
      <c r="E100" s="1"/>
      <c r="K100" s="1"/>
    </row>
    <row r="101" spans="1:11" ht="12.75">
      <c r="A101" s="1"/>
      <c r="C101" s="1"/>
      <c r="D101" s="1"/>
      <c r="E101" s="1"/>
      <c r="K101" s="1"/>
    </row>
    <row r="102" spans="1:11" ht="12.75">
      <c r="A102" s="1"/>
      <c r="C102" s="1"/>
      <c r="D102" s="1"/>
      <c r="E102" s="1"/>
      <c r="K102" s="1"/>
    </row>
    <row r="103" spans="1:11" ht="12.75">
      <c r="A103" s="1"/>
      <c r="C103" s="1"/>
      <c r="D103" s="1"/>
      <c r="E103" s="1"/>
      <c r="K103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 Oktober 2012</oddHeader>
    <oddFooter>&amp;R&amp;8&amp;U&amp;F&amp;A</oddFooter>
  </headerFooter>
  <ignoredErrors>
    <ignoredError sqref="G4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2013-02-14T14:45:57Z</cp:lastPrinted>
  <dcterms:created xsi:type="dcterms:W3CDTF">2004-06-02T09:09:14Z</dcterms:created>
  <dcterms:modified xsi:type="dcterms:W3CDTF">2014-04-08T08:41:16Z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