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9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2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drawings/drawing15.xml" ContentType="application/vnd.openxmlformats-officedocument.drawing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drawings/drawing19.xml" ContentType="application/vnd.openxmlformats-officedocument.drawing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  <Override PartName="/xl/drawings/drawing18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5521" windowWidth="9765" windowHeight="12030" tabRatio="883" activeTab="0"/>
  </bookViews>
  <sheets>
    <sheet name="Träger" sheetId="1" r:id="rId1"/>
    <sheet name="Gesamtübersicht" sheetId="2" r:id="rId2"/>
    <sheet name="Finanzen" sheetId="3" r:id="rId3"/>
    <sheet name="BLB" sheetId="4" r:id="rId4"/>
    <sheet name="BLB-Träger" sheetId="5" r:id="rId5"/>
    <sheet name="RSD A" sheetId="6" r:id="rId6"/>
    <sheet name="RSD A Träger" sheetId="7" r:id="rId7"/>
    <sheet name="RSD B" sheetId="8" r:id="rId8"/>
    <sheet name="RSD B Träger" sheetId="9" r:id="rId9"/>
    <sheet name="RSD C" sheetId="10" r:id="rId10"/>
    <sheet name="RSD C Träger" sheetId="11" r:id="rId11"/>
    <sheet name="RSD D" sheetId="12" r:id="rId12"/>
    <sheet name="RSD D Träger" sheetId="13" r:id="rId13"/>
  </sheets>
  <definedNames>
    <definedName name="_xlnm.Print_Area" localSheetId="6">'RSD A Träger'!$A:$F</definedName>
    <definedName name="_xlnm.Print_Area" localSheetId="0">'Träger'!$A:$F</definedName>
    <definedName name="_xlnm.Print_Titles" localSheetId="4">'BLB-Träger'!$1:$3</definedName>
    <definedName name="_xlnm.Print_Titles" localSheetId="6">'RSD A Träger'!$1:$3</definedName>
    <definedName name="_xlnm.Print_Titles" localSheetId="8">'RSD B Träger'!$1:$3</definedName>
    <definedName name="_xlnm.Print_Titles" localSheetId="10">'RSD C Träger'!$1:$3</definedName>
    <definedName name="_xlnm.Print_Titles" localSheetId="12">'RSD D Träger'!$1:$3</definedName>
    <definedName name="_xlnm.Print_Titles" localSheetId="0">'Träger'!$1:$2</definedName>
  </definedNames>
  <calcPr fullCalcOnLoad="1"/>
</workbook>
</file>

<file path=xl/sharedStrings.xml><?xml version="1.0" encoding="utf-8"?>
<sst xmlns="http://schemas.openxmlformats.org/spreadsheetml/2006/main" count="11329" uniqueCount="709">
  <si>
    <t>Hilfeart</t>
  </si>
  <si>
    <t>BLB</t>
  </si>
  <si>
    <t>RSD A</t>
  </si>
  <si>
    <t>RSD B</t>
  </si>
  <si>
    <t>RSD C</t>
  </si>
  <si>
    <t>RSD D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</si>
  <si>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</si>
  <si>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</si>
  <si>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</si>
  <si>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</si>
  <si>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</si>
  <si>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</si>
  <si>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</si>
  <si>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</si>
  <si>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</si>
  <si>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</si>
  <si>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</si>
  <si>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</si>
  <si>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</si>
  <si>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</si>
  <si>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</si>
  <si>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</si>
  <si>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</si>
  <si>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</si>
  <si>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</si>
  <si>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</si>
  <si>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</si>
  <si>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</si>
  <si>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</si>
  <si>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</si>
  <si>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</si>
  <si>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4040 / 671 61 / 153</t>
  </si>
  <si>
    <t>4042 / 671 42 / 130</t>
  </si>
  <si>
    <t>Kapitel / Titel Unterkonto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</si>
  <si>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</si>
  <si>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</si>
  <si>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</si>
  <si>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</si>
  <si>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</si>
  <si>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</si>
  <si>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</si>
  <si>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</si>
  <si>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>Ambulante Hilfen</t>
  </si>
  <si>
    <t>Teilstationäre Hilfen</t>
  </si>
  <si>
    <t>Stationäre Hilfen</t>
  </si>
  <si>
    <t>Fälle</t>
  </si>
  <si>
    <t>4042 / 671 42 / 140</t>
  </si>
  <si>
    <t>Probe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</si>
  <si>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</si>
  <si>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</si>
  <si>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</si>
  <si>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</si>
  <si>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</si>
  <si>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</si>
  <si>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</si>
  <si>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</si>
  <si>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</si>
  <si>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</si>
  <si>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§ 21</t>
  </si>
  <si>
    <t>Kapitel / Titel / Ukto</t>
  </si>
  <si>
    <t>Betrag</t>
  </si>
  <si>
    <t>Beträge</t>
  </si>
  <si>
    <t>€</t>
  </si>
  <si>
    <t>4040 / 671 61</t>
  </si>
  <si>
    <t>4040 / 671 23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</si>
  <si>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</si>
  <si>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</si>
  <si>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</si>
  <si>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</si>
  <si>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</si>
  <si>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</si>
  <si>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</si>
  <si>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</si>
  <si>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</si>
  <si>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</si>
  <si>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</si>
  <si>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 xml:space="preserve">Prognose 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</si>
  <si>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</si>
  <si>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</si>
  <si>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</si>
  <si>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</si>
  <si>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</si>
  <si>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</si>
  <si>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</si>
  <si>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</si>
  <si>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</si>
  <si>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</si>
  <si>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</si>
  <si>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</si>
  <si>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</si>
  <si>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</si>
  <si>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</si>
  <si>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</si>
  <si>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</si>
  <si>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</si>
  <si>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</si>
  <si>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</si>
  <si>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</si>
  <si>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</si>
  <si>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</si>
  <si>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</si>
  <si>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</si>
  <si>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</si>
  <si>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787 39</t>
  </si>
  <si>
    <t>787 40</t>
  </si>
  <si>
    <t>787 41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</si>
  <si>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</si>
  <si>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</si>
  <si>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</si>
  <si>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</si>
  <si>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</si>
  <si>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Monats - IST: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</si>
  <si>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</si>
  <si>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</si>
  <si>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</si>
  <si>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</si>
  <si>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</si>
  <si>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</si>
  <si>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</si>
  <si>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§ 28</t>
  </si>
  <si>
    <t>4042 / 671 60 / 000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</si>
  <si>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</si>
  <si>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</si>
  <si>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</si>
  <si>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</si>
  <si>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</si>
  <si>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</si>
  <si>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</si>
  <si>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</si>
  <si>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</si>
  <si>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4042 / 671 42 / 131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</si>
  <si>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</si>
  <si>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</si>
  <si>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</si>
  <si>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</si>
  <si>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</si>
  <si>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</si>
  <si>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</si>
  <si>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</si>
  <si>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</si>
  <si>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</si>
  <si>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</si>
  <si>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</si>
  <si>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790 28</t>
  </si>
  <si>
    <t>Fachdienst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</si>
  <si>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</si>
  <si>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</si>
  <si>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</si>
  <si>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t>Intensive sozialpädagogische Einzelbetreuung (ambulante Form )</t>
  </si>
  <si>
    <t>stationäre sozialpädagog.Krisenintervention bei Inobhutnahmen</t>
  </si>
  <si>
    <t>4042 / 672 05 / 123</t>
  </si>
  <si>
    <t>4042 / 672 05 / 120</t>
  </si>
  <si>
    <t>4042 / 672 04 / 180</t>
  </si>
  <si>
    <t>4042 / 672 04 / 181</t>
  </si>
  <si>
    <t>4042 / 672 04 / 182</t>
  </si>
  <si>
    <t>4042 / 672 04 / 183</t>
  </si>
  <si>
    <t>4042 / 672 04 / 184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</si>
  <si>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</si>
  <si>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</si>
  <si>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</si>
  <si>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</si>
  <si>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</si>
  <si>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60 / 000 / 790 28</t>
  </si>
  <si>
    <t>4042 / 671 45 / 141 / 787 37</t>
  </si>
  <si>
    <t>4042 / 671 45 / 143 / 787 37</t>
  </si>
  <si>
    <t xml:space="preserve">siehe </t>
  </si>
  <si>
    <t>671 42 / 130</t>
  </si>
  <si>
    <t>671 23 / 171</t>
  </si>
  <si>
    <t>671 56 / 120</t>
  </si>
  <si>
    <t>671 45 / 141</t>
  </si>
  <si>
    <t>4042 / 672 05</t>
  </si>
  <si>
    <t>4042 / 672 04</t>
  </si>
  <si>
    <t>Regionalteam</t>
  </si>
  <si>
    <t>freigegebenes Soll</t>
  </si>
  <si>
    <t>mehr+/</t>
  </si>
  <si>
    <t>/weniger-</t>
  </si>
  <si>
    <t>Übertrag FB 3 :</t>
  </si>
  <si>
    <t xml:space="preserve">derzeit </t>
  </si>
  <si>
    <t xml:space="preserve">verfügbar: </t>
  </si>
  <si>
    <t>nur HzE - Titel</t>
  </si>
  <si>
    <t xml:space="preserve">( bei 4042 ohne 671 60 ) </t>
  </si>
  <si>
    <t>4042 / 671 46 / 146 / 800 19</t>
  </si>
  <si>
    <t>4042 / 671 46 / 145 / 800 20</t>
  </si>
  <si>
    <t xml:space="preserve"> 4042 / 671 31 / 000 / 800 21</t>
  </si>
  <si>
    <t>4042 / 671 46 / 144 / 800 23</t>
  </si>
  <si>
    <t>4042 / 672 04 / 182 / 800 24</t>
  </si>
  <si>
    <t>4042 / 672 04 / 180 / 800 25</t>
  </si>
  <si>
    <t>4042 / 672 04 / 183 / 800 26</t>
  </si>
  <si>
    <t>4042 / 672 04 / 184 / 800 27</t>
  </si>
  <si>
    <t>4042 / 671 78 / 192 / 800 22</t>
  </si>
  <si>
    <t>4042 / 671 45 / 150 / 787 37</t>
  </si>
  <si>
    <t>4042 / 671 45 / 151 / 787 37</t>
  </si>
  <si>
    <t>4042 / 672 04 / 181 / 800 30</t>
  </si>
  <si>
    <t>800 21</t>
  </si>
  <si>
    <t>800 19</t>
  </si>
  <si>
    <t>800 33</t>
  </si>
  <si>
    <t>800 34</t>
  </si>
  <si>
    <t>800 20</t>
  </si>
  <si>
    <t>800 23</t>
  </si>
  <si>
    <t>800 25</t>
  </si>
  <si>
    <t>800 30</t>
  </si>
  <si>
    <t>800 24</t>
  </si>
  <si>
    <t>800 26</t>
  </si>
  <si>
    <t>800 22</t>
  </si>
  <si>
    <t>800 27</t>
  </si>
  <si>
    <t>4042 / 672 05 / 120 / 800 29</t>
  </si>
  <si>
    <t>800 29</t>
  </si>
  <si>
    <t>Begleiteter Umgang / Mediation</t>
  </si>
  <si>
    <t>Einsatz von Erziehungsbeiständen / BetreuungshelferInnen</t>
  </si>
  <si>
    <t xml:space="preserve">Ambulante Hilfen zur Erziehung  </t>
  </si>
  <si>
    <t xml:space="preserve">keine Fallzahlen </t>
  </si>
  <si>
    <t>Kapitel Titel Ukto Produkt</t>
  </si>
  <si>
    <t>siehe Ukto 130</t>
  </si>
  <si>
    <t>siehe Ukto 120</t>
  </si>
  <si>
    <t>Fallzahlen KLR von Jug3000 :</t>
  </si>
  <si>
    <t xml:space="preserve"> ( bezogen auf</t>
  </si>
  <si>
    <t xml:space="preserve">Monatsangaben ) </t>
  </si>
  <si>
    <t>Stationäre Hilfen zur Erziehung, auch außerhalb Berlins</t>
  </si>
  <si>
    <t>Ambulante Familientherapie</t>
  </si>
  <si>
    <t>4042 / 671 58 / 171</t>
  </si>
  <si>
    <t>4042 / 672 05 / 110</t>
  </si>
  <si>
    <t xml:space="preserve">4042 / 672 05 / 110 </t>
  </si>
  <si>
    <r>
      <t>Intens.sozpäd.Einzelbetr.(stat.)</t>
    </r>
    <r>
      <rPr>
        <b/>
        <sz val="10"/>
        <rFont val="Arial"/>
        <family val="2"/>
      </rPr>
      <t>-Alt-Verträge- +stat.Unterbringung außerhalb Berlins</t>
    </r>
  </si>
  <si>
    <t xml:space="preserve">befristete Vollzeitpflege ( bisher Kurzpflege ) </t>
  </si>
  <si>
    <t>4042 / 671 46 / 000</t>
  </si>
  <si>
    <r>
      <t>Erziehungsstellen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EST )</t>
    </r>
    <r>
      <rPr>
        <b/>
        <u val="single"/>
        <sz val="10"/>
        <rFont val="Arial"/>
        <family val="2"/>
      </rPr>
      <t xml:space="preserve"> - Alt-Verträge - </t>
    </r>
  </si>
  <si>
    <r>
      <t>Erziehungswohngruppen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EWG ) </t>
    </r>
    <r>
      <rPr>
        <b/>
        <u val="single"/>
        <sz val="10"/>
        <rFont val="Arial"/>
        <family val="2"/>
      </rPr>
      <t xml:space="preserve"> - Alt-Verträge - </t>
    </r>
  </si>
  <si>
    <r>
      <t>Wohngruppen m.alt.innewohn.Betr.</t>
    </r>
    <r>
      <rPr>
        <b/>
        <sz val="10"/>
        <rFont val="Arial"/>
        <family val="2"/>
      </rPr>
      <t>in Berlin</t>
    </r>
    <r>
      <rPr>
        <sz val="10"/>
        <rFont val="Arial"/>
        <family val="0"/>
      </rPr>
      <t xml:space="preserve"> (WAB)</t>
    </r>
    <r>
      <rPr>
        <b/>
        <u val="single"/>
        <sz val="10"/>
        <rFont val="Arial"/>
        <family val="2"/>
      </rPr>
      <t xml:space="preserve">- Alt-Verträge - </t>
    </r>
  </si>
  <si>
    <r>
      <t xml:space="preserve">Schichtdienstgruppe </t>
    </r>
    <r>
      <rPr>
        <b/>
        <sz val="10"/>
        <rFont val="Arial"/>
        <family val="2"/>
      </rPr>
      <t xml:space="preserve">in Berlin </t>
    </r>
    <r>
      <rPr>
        <sz val="10"/>
        <rFont val="Arial"/>
        <family val="2"/>
      </rPr>
      <t>( SDG )</t>
    </r>
    <r>
      <rPr>
        <b/>
        <sz val="10"/>
        <rFont val="Arial"/>
        <family val="2"/>
      </rPr>
      <t xml:space="preserve"> </t>
    </r>
    <r>
      <rPr>
        <b/>
        <u val="single"/>
        <sz val="10"/>
        <rFont val="Arial"/>
        <family val="2"/>
      </rPr>
      <t xml:space="preserve"> - Alt-Verträge - </t>
    </r>
  </si>
  <si>
    <r>
      <t xml:space="preserve">stationäre Hilfe/Unterbringung </t>
    </r>
    <r>
      <rPr>
        <b/>
        <u val="single"/>
        <sz val="10"/>
        <rFont val="Arial"/>
        <family val="2"/>
      </rPr>
      <t>außerhalb Berlin</t>
    </r>
    <r>
      <rPr>
        <sz val="10"/>
        <rFont val="Arial"/>
        <family val="0"/>
      </rPr>
      <t xml:space="preserve"> ALT+NEU-Verträge</t>
    </r>
  </si>
  <si>
    <r>
      <t>Gruppenangebote Heim</t>
    </r>
    <r>
      <rPr>
        <b/>
        <sz val="10"/>
        <rFont val="Arial"/>
        <family val="2"/>
      </rPr>
      <t xml:space="preserve"> in Berlin</t>
    </r>
  </si>
  <si>
    <r>
      <t xml:space="preserve">Gruppenangebote Wohngemeinschaft </t>
    </r>
    <r>
      <rPr>
        <b/>
        <sz val="10"/>
        <rFont val="Arial"/>
        <family val="2"/>
      </rPr>
      <t>in Berlin</t>
    </r>
  </si>
  <si>
    <r>
      <t>Familienanaloge ( Gruppen-) Angebote</t>
    </r>
    <r>
      <rPr>
        <b/>
        <sz val="10"/>
        <rFont val="Arial"/>
        <family val="2"/>
      </rPr>
      <t xml:space="preserve"> in Berlin</t>
    </r>
  </si>
  <si>
    <r>
      <t>Individualangebote</t>
    </r>
    <r>
      <rPr>
        <b/>
        <sz val="10"/>
        <rFont val="Arial"/>
        <family val="2"/>
      </rPr>
      <t xml:space="preserve"> in Berlin</t>
    </r>
  </si>
  <si>
    <t>§ 264</t>
  </si>
  <si>
    <t xml:space="preserve">Krankenhilfe nach dem KJHG bei stationären Unterbringungen </t>
  </si>
  <si>
    <t>4042 / 671 76 / 000 / 800 31</t>
  </si>
  <si>
    <t>4042 / 671 76 / 000</t>
  </si>
  <si>
    <t>§ 264/ § 40</t>
  </si>
  <si>
    <t>Summen:</t>
  </si>
  <si>
    <t>4042 / 671 76</t>
  </si>
  <si>
    <t>4042 / 671 45 / 142</t>
  </si>
  <si>
    <t>Berufsvorbereitung / Berufsorientierung</t>
  </si>
  <si>
    <t>Berufsausbildung mit sozialpädagog.betreuter Wohnform</t>
  </si>
  <si>
    <r>
      <t xml:space="preserve">4040 / 671 54 / </t>
    </r>
    <r>
      <rPr>
        <b/>
        <sz val="10"/>
        <rFont val="Arial"/>
        <family val="2"/>
      </rPr>
      <t xml:space="preserve">160 </t>
    </r>
  </si>
  <si>
    <r>
      <t xml:space="preserve">4040 / 671 54 / </t>
    </r>
    <r>
      <rPr>
        <b/>
        <sz val="10"/>
        <rFont val="Arial"/>
        <family val="2"/>
      </rPr>
      <t xml:space="preserve">161 </t>
    </r>
  </si>
  <si>
    <r>
      <t xml:space="preserve">4040 / 671 54 / </t>
    </r>
    <r>
      <rPr>
        <b/>
        <sz val="10"/>
        <rFont val="Arial"/>
        <family val="2"/>
      </rPr>
      <t xml:space="preserve">162 </t>
    </r>
  </si>
  <si>
    <r>
      <t xml:space="preserve">4040 / 671 54 / </t>
    </r>
    <r>
      <rPr>
        <b/>
        <sz val="10"/>
        <rFont val="Arial"/>
        <family val="2"/>
      </rPr>
      <t xml:space="preserve">163 </t>
    </r>
  </si>
  <si>
    <t xml:space="preserve">4040 / 671 54 / 160 / 800 33 </t>
  </si>
  <si>
    <t xml:space="preserve">4040 / 671 54 / 161 / 800 33 </t>
  </si>
  <si>
    <t xml:space="preserve">4040 / 671 54 / 163 / 800 34 </t>
  </si>
  <si>
    <t xml:space="preserve">4040 / 671 54 / 162 / 800 34 </t>
  </si>
  <si>
    <t>671 54 / 162</t>
  </si>
  <si>
    <t>671 54 / 161</t>
  </si>
  <si>
    <t>sonstige Berufsausbildung ( auch in Verbindung mit § 27.3 )</t>
  </si>
  <si>
    <t>Gem.Wohnform f.Mütter/Väter u.Kind. - Gruppenangebote</t>
  </si>
  <si>
    <t>Gem.Wohnform f.Mütter/Väter u.Kind. - Individualangebote</t>
  </si>
  <si>
    <t>Unterbringung Schulpflicht u.Verwaltungskosten</t>
  </si>
  <si>
    <t xml:space="preserve">4040 / 671 54 / 160 </t>
  </si>
  <si>
    <t xml:space="preserve">4040 / 671 54 / 161 </t>
  </si>
  <si>
    <t xml:space="preserve">4040 / 671 54 / 163 </t>
  </si>
  <si>
    <t xml:space="preserve">4040 / 671 54 / 162 </t>
  </si>
  <si>
    <t>4040 / 671 23 / 171</t>
  </si>
  <si>
    <t>4042 / 671 58 / 176 / 801 64</t>
  </si>
  <si>
    <t>801 64</t>
  </si>
  <si>
    <t>4042 / 671 86 / 000 / 801 65</t>
  </si>
  <si>
    <t>801 65</t>
  </si>
  <si>
    <t>4042 / 671 87 / 000 / 801 66</t>
  </si>
  <si>
    <t>801 66</t>
  </si>
  <si>
    <t>801 67</t>
  </si>
  <si>
    <t>4042 / 671 49 / 000 / 801 67</t>
  </si>
  <si>
    <t>801 69</t>
  </si>
  <si>
    <t>4042 / 672 05 / 110 / 801 69</t>
  </si>
  <si>
    <t>4042 / 671 58 / 171 / 801 64</t>
  </si>
  <si>
    <t>671 58 / 176</t>
  </si>
  <si>
    <t xml:space="preserve">Teilstationäre Hilfen zur Erziehung </t>
  </si>
  <si>
    <t>4042 / 672 05 / 123 / 800 29</t>
  </si>
  <si>
    <t>Teilstationäre Hilfen zur Erziehung</t>
  </si>
  <si>
    <t>672 05 / 123</t>
  </si>
  <si>
    <t>Stationäre Hilfen zur Erziehung</t>
  </si>
  <si>
    <t>§ 13 - 1</t>
  </si>
  <si>
    <t>§ 13 - 2</t>
  </si>
  <si>
    <t>§ 13 - 3</t>
  </si>
  <si>
    <t>§ 18 - 3</t>
  </si>
  <si>
    <t>§ 27 - 3</t>
  </si>
  <si>
    <t>§ 27 - 2</t>
  </si>
  <si>
    <t>4042 / 671 56 / 120 / 801 59</t>
  </si>
  <si>
    <t>801 59</t>
  </si>
  <si>
    <t>4042 / 671 56 / 122 / 801 59</t>
  </si>
  <si>
    <t>§ 32 - 2</t>
  </si>
  <si>
    <t>4042 / 671 56 / 150 / 801 59</t>
  </si>
  <si>
    <t>4042 / 671 56 / 151 / 801 59</t>
  </si>
  <si>
    <t>4042 / 671 42 / 130 / 801 60</t>
  </si>
  <si>
    <t>4042 / 671 42 / 131 / 801 60</t>
  </si>
  <si>
    <t>4042 / 671 42 / 133 / 801 60</t>
  </si>
  <si>
    <t xml:space="preserve">befristete Vollzeitpflege </t>
  </si>
  <si>
    <t xml:space="preserve">Beratung und Begleitung von Bereitschafts - Pflegeeltern </t>
  </si>
  <si>
    <t>Altersvorsorge für Bereitschafts - Pflegepersonen</t>
  </si>
  <si>
    <t>Unfallversicherung für - Bereitschafts - Pflegepersonen</t>
  </si>
  <si>
    <t>4042 / 671 42 / 140 / 801 60</t>
  </si>
  <si>
    <t>4042 / 671 42 / 150 / 801 60</t>
  </si>
  <si>
    <t>4042 / 671 42 / 151 / 801 60</t>
  </si>
  <si>
    <t>801 60</t>
  </si>
  <si>
    <t>4042 / 671 46 / 143 / 801 62</t>
  </si>
  <si>
    <t>801 62</t>
  </si>
  <si>
    <t>4042 / 671 46 / 000 / 801 61</t>
  </si>
  <si>
    <t>801 61</t>
  </si>
  <si>
    <t>4042 / 671 78 / 191 / 801 68</t>
  </si>
  <si>
    <t>801 68</t>
  </si>
  <si>
    <t>( ISE ) Individualangebote / Intensivleistungen ( stationär )</t>
  </si>
  <si>
    <t>integrative Lerntherapie als Eingliederungshilfe</t>
  </si>
  <si>
    <t>Sonstige ambulante Hilfen f. seelisch Behinderte</t>
  </si>
  <si>
    <t>teilstationäre Eingliederungshilfen f. seelisch Behinderte</t>
  </si>
  <si>
    <t>Vollzeitpflege für seelisch Behinderte</t>
  </si>
  <si>
    <t>801 72</t>
  </si>
  <si>
    <t>Ambulante Psychotherapie f.seelisch Behinderte</t>
  </si>
  <si>
    <t>für 2010:</t>
  </si>
  <si>
    <t>Personen</t>
  </si>
  <si>
    <t>Kreis</t>
  </si>
  <si>
    <t>sozpäd.Begleitung bei einer durch ArbeitsAgentur durchgeführten Ausbildung, sowie Hilfen mit individueller KÜ - schulische Integation. ( Stand :03.02.2010 )</t>
  </si>
  <si>
    <t>lfd. Monat</t>
  </si>
  <si>
    <t>-alle Reg's+BLB'</t>
  </si>
  <si>
    <t xml:space="preserve">Zusammenführung zu den Haupthilfearten : </t>
  </si>
  <si>
    <t>801 73</t>
  </si>
  <si>
    <t>801 77</t>
  </si>
  <si>
    <t>4042 / 671 53 / 110</t>
  </si>
  <si>
    <t>4042 / 671 53 / 111</t>
  </si>
  <si>
    <t>4042 / 671 53 / 112</t>
  </si>
  <si>
    <t>4042 / 671 53 / 113</t>
  </si>
  <si>
    <t>4042 / 671 53 / 114</t>
  </si>
  <si>
    <t>4042 / 671 53 / 115</t>
  </si>
  <si>
    <t>671 53 / 110</t>
  </si>
  <si>
    <t>671 53 / 114</t>
  </si>
  <si>
    <t>Familiäre Bereitschaftsbetreuung d Pflegepersonen / 'Krisenpflege'</t>
  </si>
  <si>
    <t>Krisenpflege</t>
  </si>
  <si>
    <t>4042 / 671 42 / 143</t>
  </si>
  <si>
    <t>4042 / 671 42 / 143 / 801 60</t>
  </si>
  <si>
    <t>30+32+38+39</t>
  </si>
  <si>
    <r>
      <t>Betr.Jugendwohnen</t>
    </r>
    <r>
      <rPr>
        <b/>
        <sz val="10"/>
        <rFont val="Arial"/>
        <family val="2"/>
      </rPr>
      <t xml:space="preserve"> in Berlin</t>
    </r>
    <r>
      <rPr>
        <sz val="10"/>
        <rFont val="Arial"/>
        <family val="0"/>
      </rPr>
      <t xml:space="preserve"> ( BEW + BWV )</t>
    </r>
    <r>
      <rPr>
        <b/>
        <u val="single"/>
        <sz val="10"/>
        <rFont val="Arial"/>
        <family val="2"/>
      </rPr>
      <t xml:space="preserve"> - Alt-Verträge -</t>
    </r>
  </si>
  <si>
    <t>800 31</t>
  </si>
  <si>
    <t>4040 / 671 43</t>
  </si>
  <si>
    <t>4040 / 671 54</t>
  </si>
  <si>
    <t>4042 / 671 53</t>
  </si>
  <si>
    <t>4042 / 671 53 / 110 / 801 72</t>
  </si>
  <si>
    <t>4042 / 671 53 / 112 / 801 72</t>
  </si>
  <si>
    <t>4042 / 671 53 / 111 / 801 72</t>
  </si>
  <si>
    <t>4042 / 671 53 / 113 / 801 73</t>
  </si>
  <si>
    <t>4042 / 671 53 / 114 / 801 77</t>
  </si>
  <si>
    <t>4042 / 671 53 / 115 / 801 77</t>
  </si>
  <si>
    <t>671 42 / 140</t>
  </si>
  <si>
    <r>
      <t>Intens.sozpäd.Einzelbetr.(stationär.)</t>
    </r>
    <r>
      <rPr>
        <b/>
        <sz val="10"/>
        <rFont val="Arial"/>
        <family val="2"/>
      </rPr>
      <t xml:space="preserve">-Alt-Verträge- </t>
    </r>
  </si>
  <si>
    <t>sozpäd.Begleitung bei einer durch ArbeitsAgentur durch - geführten Ausbildung (Mischfinanzierung), sowie Hilfen mit individueller KÜ - schulische Integation. ( Stand :03.02.2010 )</t>
  </si>
  <si>
    <t>4042 / 671 53 / 150</t>
  </si>
  <si>
    <t>4042 / 671 53 / 151</t>
  </si>
  <si>
    <t>4042 / 671 53 / 150 / 801 77</t>
  </si>
  <si>
    <t>4042 / 671 53 / 151 / 801 77</t>
  </si>
  <si>
    <t>801 58</t>
  </si>
  <si>
    <t>801 63</t>
  </si>
  <si>
    <t>V - Ambulante Hilfen nach SGB VIII</t>
  </si>
  <si>
    <t>V - Stationäre / Teilstationäre Hilfen nach SGB VIII</t>
  </si>
  <si>
    <t>801 71</t>
  </si>
  <si>
    <t xml:space="preserve">V - ALLE Eingliederungshilfen gem. § 35 a SGB VIII </t>
  </si>
  <si>
    <t>KLR - Verwaltungsprodukt - Summen :</t>
  </si>
  <si>
    <t xml:space="preserve">stationäre Eingliederungshilfen f. seelisch Behinderte in-und außerhalb Berlins </t>
  </si>
  <si>
    <t>siehe Ukto 115</t>
  </si>
  <si>
    <t>siehe Ukto 143</t>
  </si>
  <si>
    <t xml:space="preserve">Summen : </t>
  </si>
  <si>
    <t xml:space="preserve">                                                     Stand der HzE Daten</t>
  </si>
  <si>
    <t xml:space="preserve">                                   Stand der Mengenstatistik-Daten</t>
  </si>
  <si>
    <t xml:space="preserve">                                                 Stand der Ist-Ausgaben</t>
  </si>
  <si>
    <t xml:space="preserve">&lt;== Stand der HzE Daten ( Auswertung ) </t>
  </si>
  <si>
    <t>§ 18, 3</t>
  </si>
  <si>
    <t>Begleiteter Umgang</t>
  </si>
  <si>
    <t>AMSOC e.V.</t>
  </si>
  <si>
    <t>Berlin</t>
  </si>
  <si>
    <t>Bezirk (auslaufend; keine Neufälle)</t>
  </si>
  <si>
    <t>Caritas Pflegekinderdienst Süd</t>
  </si>
  <si>
    <t>im Sozialraum</t>
  </si>
  <si>
    <t>§ 27 (3)</t>
  </si>
  <si>
    <t>Möller, Christine Therapiepraxis</t>
  </si>
  <si>
    <t>§ 27, 3</t>
  </si>
  <si>
    <t>Praxisgemeinschaft A.m.s.e.l.</t>
  </si>
  <si>
    <t>Familientherapie (an festem Ort) - nicht buchen</t>
  </si>
  <si>
    <t>FAB e.V.</t>
  </si>
  <si>
    <t>H.U.G.O. e. V.</t>
  </si>
  <si>
    <t>Contact Jugendhilfe und Bildung gGmbH -Clearing</t>
  </si>
  <si>
    <t>contact-Jugendhilfe und Bildung gGmbH i.G.</t>
  </si>
  <si>
    <t>Famos e. V.</t>
  </si>
  <si>
    <t>Geburt und Familie e.V.</t>
  </si>
  <si>
    <t>GeSAB</t>
  </si>
  <si>
    <t xml:space="preserve">Langer gGmbH, soz.päd. Praxis </t>
  </si>
  <si>
    <t>Lebenshilfe BAB gGmbH</t>
  </si>
  <si>
    <t>contact-Die Praxis im Kiez e.V.</t>
  </si>
  <si>
    <t>Tagesgruppe</t>
  </si>
  <si>
    <t>§ 32 S. 2</t>
  </si>
  <si>
    <t>Rill, Edeltraud</t>
  </si>
  <si>
    <t>Vollzeitpflege (vorm. Dauerpflege)</t>
  </si>
  <si>
    <t>Vollzeitpflege mit erweitertem Föderbedarf (vorm. Heilpädag. Pflege)</t>
  </si>
  <si>
    <t>im Bezirk (aber nicht im Sozialraum)</t>
  </si>
  <si>
    <t>Betreutes Jugendwohnen (WG-BEW) - Altvertrag</t>
  </si>
  <si>
    <t>VJB e.V.</t>
  </si>
  <si>
    <t>Erziehungsstellen - Altvertrag</t>
  </si>
  <si>
    <t>Erziehungshilfe g GmbH</t>
  </si>
  <si>
    <t>Gruppenangebote Heim - Neuvertrag</t>
  </si>
  <si>
    <t>EJF Villa Regenbogen</t>
  </si>
  <si>
    <t>Schichtdienstgruppe - in Berlin - Altvertrag</t>
  </si>
  <si>
    <t>Stationäre Hilfe - außerhalb Berlin</t>
  </si>
  <si>
    <t>Mansfeld-Löbbecke-Stiftung</t>
  </si>
  <si>
    <t>Andere Bundesländer</t>
  </si>
  <si>
    <t>Wohngruppen mit alt. innewohnender Bertreuung (WAB)- Altvertrag</t>
  </si>
  <si>
    <t>Sancta Maria KH</t>
  </si>
  <si>
    <t>St. Josef Kinderheim</t>
  </si>
  <si>
    <t>EJF</t>
  </si>
  <si>
    <t>Intensive sozialpädagogische Einzelbetreuung (ambulant)</t>
  </si>
  <si>
    <t>Sozialarbeit und Segeln gGmbH</t>
  </si>
  <si>
    <t>§ 35 a</t>
  </si>
  <si>
    <t>Stationäre Eingliederungshilfe - außerhalb Berlin - nicht buchen</t>
  </si>
  <si>
    <t>Er.Ste.Trägergesellschaft</t>
  </si>
  <si>
    <t>Brandenburg</t>
  </si>
  <si>
    <t>Kunsttherapiepraxis Moritz</t>
  </si>
  <si>
    <t>Petz e. V.</t>
  </si>
  <si>
    <t>Psychoth.Praxis Brinkmöller</t>
  </si>
  <si>
    <t>Siemering, Anne-Kirstin</t>
  </si>
  <si>
    <t>Prof.Dr.Karin Schumacher</t>
  </si>
  <si>
    <t>Praxis für Kinder- und Jugendpsychotherapie</t>
  </si>
  <si>
    <t>Integrative Lerntherapie</t>
  </si>
  <si>
    <t>Zephir e.V.</t>
  </si>
  <si>
    <t>Sonstige (Spezifische) ambulante Hilfen</t>
  </si>
  <si>
    <t>Lebenshilfe FED</t>
  </si>
  <si>
    <t>Integrationsprojekt e.V.</t>
  </si>
  <si>
    <t>Ausland</t>
  </si>
  <si>
    <t>§ 13, 2</t>
  </si>
  <si>
    <t>Sozialpädagogische Ausbildung (JH)</t>
  </si>
  <si>
    <t>JAZ</t>
  </si>
  <si>
    <t>Region A/RT 1</t>
  </si>
  <si>
    <t>Ausbildungs- und Kulturcentrum e.V.</t>
  </si>
  <si>
    <t>Region A/RT 2</t>
  </si>
  <si>
    <t>Sozialpädagogische Berufsvorbereitung (JH) /Sozialpädagogische Berufsorientierung (JH)</t>
  </si>
  <si>
    <t>EJF gAG</t>
  </si>
  <si>
    <t>Find out e.V</t>
  </si>
  <si>
    <t>§ 13, 3</t>
  </si>
  <si>
    <t>Sozialpädagogisch begleitete Wohnformen/z.B. i.V.m. Ausbildung</t>
  </si>
  <si>
    <t>Stockwerk e.V.</t>
  </si>
  <si>
    <t>Navitas</t>
  </si>
  <si>
    <t>Gemeinsame Wohnformen für Mütter/Väter und Kinder - Gruppenangebote</t>
  </si>
  <si>
    <t>Gemeinsame Wohnformen für Mütter/Väter und Kinder - Individualangebote mit / ohne Kinderbetreuung</t>
  </si>
  <si>
    <t>Betreuung und Versorgung in Notsituationen</t>
  </si>
  <si>
    <t>Nachbarschaftsheim Schöneberg e. V.</t>
  </si>
  <si>
    <t>§ 27</t>
  </si>
  <si>
    <t>Familientherapie - ambulant - nicht buchen</t>
  </si>
  <si>
    <t>AmSel GbR</t>
  </si>
  <si>
    <t>Therapieladen e. V.</t>
  </si>
  <si>
    <t>Frau Koppe</t>
  </si>
  <si>
    <t>Keil, Esther-Maria</t>
  </si>
  <si>
    <t>EJF Lazarus gAG</t>
  </si>
  <si>
    <t>Thiel, E., Dipl. Psych.</t>
  </si>
  <si>
    <t>Brinkmöller, Heidemarie Therapiepraxis</t>
  </si>
  <si>
    <t>Kunstpraxis Moritz</t>
  </si>
  <si>
    <t>Schönberg, Doris</t>
  </si>
  <si>
    <t>Praxis Maischein</t>
  </si>
  <si>
    <t>Autismus Deutschland</t>
  </si>
  <si>
    <t>Contact</t>
  </si>
  <si>
    <t>Autismus Deutschland e.V.</t>
  </si>
  <si>
    <t>contact "Zeig Dich"</t>
  </si>
  <si>
    <t>Einzelfallhilfe Berlin gGmbH</t>
  </si>
  <si>
    <t>Contact gGmbH</t>
  </si>
  <si>
    <t>Praxis Langer</t>
  </si>
  <si>
    <t>Erziehungsbeistand / Betreuungshelfer</t>
  </si>
  <si>
    <t>Auxilium Berlin GbR</t>
  </si>
  <si>
    <t>Wadzeck Stiftung</t>
  </si>
  <si>
    <t>ALG Aktiv Leben (Hamburg)</t>
  </si>
  <si>
    <t>Brügger Hof GbR</t>
  </si>
  <si>
    <t>erste Trägergesellschaft mbH</t>
  </si>
  <si>
    <t>Luisenstiftung</t>
  </si>
  <si>
    <t>WeGe ins Leben</t>
  </si>
  <si>
    <t>Karuna e.V.</t>
  </si>
  <si>
    <t>Sozialarbeit u. Segeln</t>
  </si>
  <si>
    <t>LebensWelt gGmbH</t>
  </si>
  <si>
    <t>Unerhört e.V.</t>
  </si>
  <si>
    <t>Alte Feuerwache e. V.</t>
  </si>
  <si>
    <t>Tannenhof Berlin-Brandenburg e.V.</t>
  </si>
  <si>
    <t>Wadzeck-Stiftung</t>
  </si>
  <si>
    <t>Diakonieverbund Schweicheln e. V.</t>
  </si>
  <si>
    <t>Schulz-Hencke-Haus</t>
  </si>
  <si>
    <t>befristete Vollzeitpflege (vorm. Kurzpflege)</t>
  </si>
  <si>
    <t>Pflegefamilie</t>
  </si>
  <si>
    <t>Region A/WiJu</t>
  </si>
  <si>
    <t>Luisenstift</t>
  </si>
  <si>
    <t>NHW e.V.</t>
  </si>
  <si>
    <t>Erziehungswohngruppen - Altvertrag</t>
  </si>
  <si>
    <t>Königin-Luise-Stiftung</t>
  </si>
  <si>
    <t>Familienanaloge (Gruppen) Angebote - Neuvertrag</t>
  </si>
  <si>
    <t>Wildwasser e. V.</t>
  </si>
  <si>
    <t>Clara-Clearingstelle</t>
  </si>
  <si>
    <t>Pestalozzi-Fröbel-Haus</t>
  </si>
  <si>
    <t>Gruppenangebote Wohngemeinschaft (WG) - Neuvertrag</t>
  </si>
  <si>
    <t>Ev. Kinderheim Sonnenhof e. V.</t>
  </si>
  <si>
    <t>Individualangebote nach § 34 SGB VIII</t>
  </si>
  <si>
    <t>Jakus gGmbH</t>
  </si>
  <si>
    <t>Leben Lernen e V.</t>
  </si>
  <si>
    <t>Staatliche Ballettschule Berlin</t>
  </si>
  <si>
    <t>Caroline-von-Heydebrand-Heim e.V.</t>
  </si>
  <si>
    <t xml:space="preserve">Neuhland e. V. </t>
  </si>
  <si>
    <t>Alte Schule Bunsoh</t>
  </si>
  <si>
    <t>Kinder- und Jugendheim Stulz, Schriever´sche St.</t>
  </si>
  <si>
    <t>Landschulheim Grovesmühle</t>
  </si>
  <si>
    <t>Therapeutische Gruppe Schwedenkamp</t>
  </si>
  <si>
    <t>EJF gAG  -Eva Laube-</t>
  </si>
  <si>
    <t>EJF gAG -Horizont-</t>
  </si>
  <si>
    <t>Par-Ce-Val gGmbH</t>
  </si>
  <si>
    <t>Schultz-Hencke-Haus</t>
  </si>
  <si>
    <t>Sozialwerk Sauerland gGmbH</t>
  </si>
  <si>
    <t>Treberhilfe Berlin gGmbH</t>
  </si>
  <si>
    <t>Kinderhaus Husby</t>
  </si>
  <si>
    <t>Czmok, Ilonka Psychotherapeutin</t>
  </si>
  <si>
    <t>Dipl. Psych. Peter Kühnen</t>
  </si>
  <si>
    <t>Legastheniezentrum-Schöneberg e. V.</t>
  </si>
  <si>
    <t>Kunsttherapiepraxis U. Rauch</t>
  </si>
  <si>
    <t>Goll, Martin Therapiepraxis</t>
  </si>
  <si>
    <t>Institut f. Rechenschwäche-Therapie, Brienner Str.</t>
  </si>
  <si>
    <t>Fill GbR</t>
  </si>
  <si>
    <t>IRT-Berlin Wilmersdorf</t>
  </si>
  <si>
    <t>Zentrum z. Therapie d. Rechenschw.</t>
  </si>
  <si>
    <t>Berthold-Otto-Schule</t>
  </si>
  <si>
    <t>Flex Fernschule</t>
  </si>
  <si>
    <t>Caroline-von-Heydebrand-Schule</t>
  </si>
  <si>
    <t>ISS-International Schiller Schools</t>
  </si>
  <si>
    <t>Stationäre Eingliederungshilfe in Berlin - Neuvertrag - nicht buchen</t>
  </si>
  <si>
    <t>Diak.Werk Neukölln-Oberspree -KJHV Reinickendorf-</t>
  </si>
  <si>
    <t>Stationäre Eingliederungshilfe in Berlin (in Verb. mit § 34, Schichtdienstgruppe) - nicht buchen</t>
  </si>
  <si>
    <t>§ 13, 1</t>
  </si>
  <si>
    <t>Sozialpädagogische Begleitung/Ergänzung zu bestehender Ausbildung (Z.B. SGB III)</t>
  </si>
  <si>
    <t>Ziegner Stiftung</t>
  </si>
  <si>
    <t>Region B/RT 2</t>
  </si>
  <si>
    <t>Abraxas</t>
  </si>
  <si>
    <t>Region B/RT 1</t>
  </si>
  <si>
    <t>EJF Mutter-Kind-Haus J. Korczak</t>
  </si>
  <si>
    <t>Mutter-Kind-Wohnen Domus</t>
  </si>
  <si>
    <t>EFJ Mutter-Kind-Haus</t>
  </si>
  <si>
    <t>Psychotherapeutin Marion Ulbrich</t>
  </si>
  <si>
    <t>Therapiepraxis</t>
  </si>
  <si>
    <t>Dipl. Psych  E. Koppe</t>
  </si>
  <si>
    <t>Dipl. Psych. Goll</t>
  </si>
  <si>
    <t>Legastheniezentrum-Schöneberg</t>
  </si>
  <si>
    <t>heitkamp-döbele</t>
  </si>
  <si>
    <t>Psych. Praxis Kühnen</t>
  </si>
  <si>
    <t>Dipl.-Psych. Thiel</t>
  </si>
  <si>
    <t>Rauch, Ursula Kinder-u.Jugedlichentherapeutin</t>
  </si>
  <si>
    <t>S&amp;S gGmbH</t>
  </si>
  <si>
    <t>IMA e. V.</t>
  </si>
  <si>
    <t>Notdienst Berlin e.V. - Escape</t>
  </si>
  <si>
    <t>Sozialarbeit &amp; Segeln gGmbH</t>
  </si>
  <si>
    <t>Independent Living</t>
  </si>
  <si>
    <t>Der Steg e.V.</t>
  </si>
  <si>
    <t>SONA e.V.</t>
  </si>
  <si>
    <t>Schultz-Hencke-Heime lerntherap. Berlin</t>
  </si>
  <si>
    <t>Ev. Jugendhilfe Geltow</t>
  </si>
  <si>
    <t>Diak. Werk Tempelhof-Schöneberg</t>
  </si>
  <si>
    <t>Diak.Werk Jugendmanufaktur</t>
  </si>
  <si>
    <t>Schultz-Hencke-Heime</t>
  </si>
  <si>
    <t>Region B/WiJu</t>
  </si>
  <si>
    <t>§ 33/§ 42</t>
  </si>
  <si>
    <t>Familiäre Bereitschaftsbetreuung durch Pflegepersonen (i.V. mit § 33 SGB VIII)</t>
  </si>
  <si>
    <t>CJD Haus Sickingen</t>
  </si>
  <si>
    <t>Neues Wohnen im Kiez</t>
  </si>
  <si>
    <t>NHW</t>
  </si>
  <si>
    <t>Leben(s)zeit gemeinn. Fördergesellsch.mbH</t>
  </si>
  <si>
    <t>Diakonie KJhV Reinickendorf</t>
  </si>
  <si>
    <t>Sozialarbeit und Segeln e.V.</t>
  </si>
  <si>
    <t>EJF Familienwohngruppe Osdorfer Str.</t>
  </si>
  <si>
    <t>Sozalarbeit &amp; Segeln</t>
  </si>
  <si>
    <t>Treberhilfe Berlin</t>
  </si>
  <si>
    <t>Sozialarbeit u. Segeln -Krise-</t>
  </si>
  <si>
    <t xml:space="preserve">EJF gemeinnützige AG </t>
  </si>
  <si>
    <t>Jugendwohnen im kiez</t>
  </si>
  <si>
    <t>Karuna e. V.,  Clearingstelle Cleanpeace</t>
  </si>
  <si>
    <t>Kinderheim Sancta Maria.</t>
  </si>
  <si>
    <t>EJF Mädchenwohngruppe</t>
  </si>
  <si>
    <t>EFJ</t>
  </si>
  <si>
    <t>Schultz-Hencke-Heime-Kiel</t>
  </si>
  <si>
    <t>EJF-Lazarus gAG</t>
  </si>
  <si>
    <t>mentis GmbH</t>
  </si>
  <si>
    <t>Das rauhe Haus Hamburg</t>
  </si>
  <si>
    <t>Kleiner Kompass Russee</t>
  </si>
  <si>
    <t>St.Josef Krankenhaus</t>
  </si>
  <si>
    <t>Jugendhilfe Rheinland</t>
  </si>
  <si>
    <t>EJF Lazarus gAG-KJHZ-Neukölln</t>
  </si>
  <si>
    <t xml:space="preserve">NEUHland </t>
  </si>
  <si>
    <t>Lebensgemeinschaft Nordland</t>
  </si>
  <si>
    <t>Heilpäd. Wohngruppen Penkefitz</t>
  </si>
  <si>
    <t>Teilstationäre Eingliederungshilfe</t>
  </si>
  <si>
    <t>DRK- Kliniken</t>
  </si>
  <si>
    <t>Dipl. Psych Witte, Irmtraut</t>
  </si>
  <si>
    <t>Beißer, Dipl.Psych. Katharina</t>
  </si>
  <si>
    <t>Maischein, Ute</t>
  </si>
  <si>
    <t>Petz e.V.</t>
  </si>
  <si>
    <t>Kath. St. Hildegard Schule</t>
  </si>
  <si>
    <t>Sancta Maria Schule</t>
  </si>
  <si>
    <t>Region C/RT 1</t>
  </si>
  <si>
    <t>akc</t>
  </si>
  <si>
    <t>Full Haus e.V.</t>
  </si>
  <si>
    <t>Region C/RT 2</t>
  </si>
  <si>
    <t>jaz keine kosten</t>
  </si>
  <si>
    <t>Sozialdiakonische Arbeit, Victoriastadt gGmbh</t>
  </si>
  <si>
    <t>Region C/unbegl. Minderj.</t>
  </si>
  <si>
    <t>Sozialpädagogische Hilfen zur schulischen, beruflichen und sozialen Integration</t>
  </si>
  <si>
    <t>Jugendausbildungszentrum</t>
  </si>
  <si>
    <t>Sozialpädagogische Berufsorientierung (JH) - nicht buchen</t>
  </si>
  <si>
    <t>EJF Haus am Fichteberg</t>
  </si>
  <si>
    <t>EFJ-Lazarus gAG</t>
  </si>
  <si>
    <t>EJF e. V. Mutter-Kind-Haus</t>
  </si>
  <si>
    <t>EJF Mutter-Kind-Haus</t>
  </si>
  <si>
    <t>Pfefferwerk gGmbh</t>
  </si>
  <si>
    <t>Weg der Mitte</t>
  </si>
  <si>
    <t>privat</t>
  </si>
  <si>
    <t>Notmütterdienst</t>
  </si>
  <si>
    <t>§ 27 (2)</t>
  </si>
  <si>
    <t>Teilstationäre Hilfe zur Erziehung</t>
  </si>
  <si>
    <t>Gäbler, Nicole, Dipl. Psych.</t>
  </si>
  <si>
    <t>Puschke Therapiepraxis</t>
  </si>
  <si>
    <t>Psycho. Therap. F.Holzapfel</t>
  </si>
  <si>
    <t>Römer Hildegard</t>
  </si>
  <si>
    <t>Kunstpraxis Rauch</t>
  </si>
  <si>
    <t>Psych. Praxis Suchlandstr.</t>
  </si>
  <si>
    <t>Diol. Psych. Keil</t>
  </si>
  <si>
    <t>Dipl. Psych  Rösner- Schwan</t>
  </si>
  <si>
    <t>Praxis f. syst. Berat. U. Therapie</t>
  </si>
  <si>
    <t>contact "Jolly Joker"</t>
  </si>
  <si>
    <t>F A B e.V.</t>
  </si>
  <si>
    <t>Contact Jugendhilfe und Bildung gGmbH iG</t>
  </si>
  <si>
    <t>S&amp;S gGmbH Clearing</t>
  </si>
  <si>
    <t>Contact  Kurzclearing</t>
  </si>
  <si>
    <t>Contact Claering im Vorfeld der HP</t>
  </si>
  <si>
    <t>contact-Die Praxis im Kiez e.V.Clearing</t>
  </si>
  <si>
    <t>Familienforum Havelhöhe</t>
  </si>
  <si>
    <t>Ev. Klubheim f. Berufstätige</t>
  </si>
  <si>
    <t>Zentrum f. schulische Rhabilitation</t>
  </si>
  <si>
    <t>Diakonie Schweicheln e. V.</t>
  </si>
  <si>
    <t>Paul Gerhard Werk</t>
  </si>
  <si>
    <t>GfS-Berlin</t>
  </si>
  <si>
    <t>Caritas Kinder- und Jugendhilfezentrum Mariaschutz</t>
  </si>
  <si>
    <t>Jugendhaus Friedrichshain</t>
  </si>
  <si>
    <t>Institute d. Hedwigschwestern</t>
  </si>
  <si>
    <t>Haus Tegelort</t>
  </si>
  <si>
    <t>Jugendhaus Weißensee</t>
  </si>
  <si>
    <t>Evin e.V. Kulturinsel</t>
  </si>
  <si>
    <t>ALEP e.V.</t>
  </si>
  <si>
    <t>Zwischenstation e.V.</t>
  </si>
  <si>
    <t>gleich &amp; gleich</t>
  </si>
  <si>
    <t>ev-Luth. Diakoniewerk Hohenbrunn</t>
  </si>
  <si>
    <t>Penkefitz</t>
  </si>
  <si>
    <t>Balance</t>
  </si>
  <si>
    <t>Ev. Johannesstift</t>
  </si>
  <si>
    <t>Jugendhof Brandenburg</t>
  </si>
  <si>
    <t>Stationäre Eingliederungshilfe</t>
  </si>
  <si>
    <t>Sozialtherapeutisches Hilfswerk</t>
  </si>
  <si>
    <t>Steg e.V.</t>
  </si>
  <si>
    <t>Lernförderinstitut Raudat</t>
  </si>
  <si>
    <t>Behindertenfahrdienst Nauroschat</t>
  </si>
  <si>
    <t>Emil Molt Schule</t>
  </si>
  <si>
    <t>Behindertenfahrdienst Sonnenschein</t>
  </si>
  <si>
    <t>Region D/RT 2</t>
  </si>
  <si>
    <t>Region D/RT 1</t>
  </si>
  <si>
    <t>BIF</t>
  </si>
  <si>
    <t>Dipl.Psych. Thomas Puschke</t>
  </si>
  <si>
    <t>Zusammenwirken im Familienklonflikt</t>
  </si>
  <si>
    <t>Kaleidoskop</t>
  </si>
  <si>
    <t>Sozalarbeit &amp; Segeln Kurzclearing</t>
  </si>
  <si>
    <t>EJF Mädchenwohngruppe-Myrrha-</t>
  </si>
  <si>
    <t>S&amp;S gGmbH Kurzclearing</t>
  </si>
  <si>
    <t>Diakonieverbund Schweicheln</t>
  </si>
  <si>
    <t>Tagesgruppe Geltow</t>
  </si>
  <si>
    <t>Hoffbauer-Stiftung</t>
  </si>
  <si>
    <t>Albert Schweitzer Kd. Dorf</t>
  </si>
  <si>
    <t>EWG Krause, Petra</t>
  </si>
  <si>
    <t>Clearingstelle Clara</t>
  </si>
  <si>
    <t>Par-Ce-Val</t>
  </si>
  <si>
    <t>CJD Christopherusschule Versmold</t>
  </si>
  <si>
    <t>Jugendwohnung Wrangelstr. /Flensburg</t>
  </si>
  <si>
    <t>Intensive sozialpädagogische Einzelbetreuung (stationär) - Altvertrag</t>
  </si>
  <si>
    <t>Pro Max e.V.</t>
  </si>
  <si>
    <t>Kinderhaus Zur Mühle</t>
  </si>
  <si>
    <t>Schloß Torgelow</t>
  </si>
  <si>
    <t>Verein f. Jugendfürsorge u. - pflege</t>
  </si>
  <si>
    <t>Vollzeitpflege nach Eingliederungshilfe</t>
  </si>
  <si>
    <t>pro Fam gGmbH</t>
  </si>
  <si>
    <t>Kühnen, Peter Therapiepraxis</t>
  </si>
  <si>
    <t>Ulbrich (Timmermann)</t>
  </si>
  <si>
    <t>Zante, Werner</t>
  </si>
  <si>
    <t>Dipl  Psychologin Heitkamp-Döbele</t>
  </si>
  <si>
    <t>Dipl. Psych. von Rosen</t>
  </si>
  <si>
    <t>Dipl. Psych. Möller</t>
  </si>
  <si>
    <t>Psych.Praxis Bundesa. Neale</t>
  </si>
  <si>
    <t>P sycho. Therap. Praxis</t>
  </si>
  <si>
    <t>Ziesche/GeSAB</t>
  </si>
  <si>
    <t>ZTR Berlin</t>
  </si>
  <si>
    <t>Duden Institut</t>
  </si>
  <si>
    <t>Danielea Bustamante</t>
  </si>
  <si>
    <t>Schiller Gymnasium Potsdam</t>
  </si>
  <si>
    <t>Stationäre Eingliederungshilfe (in Verb. mit § 34,Betreutes Jugendwohnen-WG-BEW-BWV) - nicht buchen</t>
  </si>
  <si>
    <t>3 27 (3)i.V.m.§ 13, 2</t>
  </si>
  <si>
    <t>Sozialpädagogische Ausbildung/im Rahmen von HzE stat.</t>
  </si>
  <si>
    <t>Auswertung</t>
  </si>
  <si>
    <t>Änderungen</t>
  </si>
  <si>
    <t xml:space="preserve">&lt;== Stand der Mengenstatistik-Daten ( Änderungen ) </t>
  </si>
  <si>
    <t>&lt;== Stand der Mengenstatistik-Daten  ( Änderungen )</t>
  </si>
  <si>
    <r>
      <t>Erziehungsberatung (</t>
    </r>
    <r>
      <rPr>
        <b/>
        <u val="single"/>
        <sz val="10"/>
        <rFont val="Arial"/>
        <family val="2"/>
      </rPr>
      <t xml:space="preserve"> nur FR 4 ! </t>
    </r>
    <r>
      <rPr>
        <sz val="10"/>
        <rFont val="Arial"/>
        <family val="0"/>
      </rPr>
      <t>) - Fallpauschalen -</t>
    </r>
  </si>
  <si>
    <t>erneute Auswertung</t>
  </si>
  <si>
    <t xml:space="preserve">&lt;== Stand der Ist-Ausgaben ( erneute Auswertung ) 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</si>
</sst>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d/m/yy;@"/>
  </numFmts>
  <fonts count="2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.75"/>
      <name val="Arial"/>
      <family val="2"/>
    </font>
    <font>
      <sz val="9.25"/>
      <name val="Arial"/>
      <family val="2"/>
    </font>
    <font>
      <sz val="8.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"/>
      <name val="Arial"/>
      <family val="2"/>
    </font>
    <font>
      <sz val="17"/>
      <name val="Arial"/>
      <family val="2"/>
    </font>
    <font>
      <sz val="15"/>
      <name val="Arial"/>
      <family val="2"/>
    </font>
    <font>
      <sz val="10.5"/>
      <name val="Arial"/>
      <family val="2"/>
    </font>
    <font>
      <sz val="9"/>
      <name val="Arial"/>
      <family val="2"/>
    </font>
    <font>
      <sz val="12"/>
      <name val="Arial"/>
      <family val="2"/>
    </font>
    <font>
      <b/>
      <u val="single"/>
      <sz val="8"/>
      <name val="Arial"/>
      <family val="2"/>
    </font>
    <font>
      <sz val="8.25"/>
      <name val="Arial"/>
      <family val="2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6"/>
      <name val="Arial"/>
      <family val="2"/>
    </font>
    <font>
      <u val="single"/>
      <sz val="10"/>
      <color indexed="12"/>
      <name val="Arial"/>
      <family val="0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2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4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0" fontId="0" fillId="0" borderId="0" xfId="0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0" fontId="0" fillId="4" borderId="1" xfId="0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5" borderId="1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2" borderId="1" xfId="0" applyFill="1" applyBorder="1" applyAlignment="1">
      <alignment/>
    </xf>
    <xf numFmtId="0" fontId="2" fillId="4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0" fillId="2" borderId="6" xfId="0" applyFont="1" applyFill="1" applyBorder="1" applyAlignment="1">
      <alignment horizontal="left"/>
    </xf>
    <xf numFmtId="0" fontId="1" fillId="2" borderId="7" xfId="0" applyFont="1" applyFill="1" applyBorder="1" applyAlignment="1">
      <alignment horizontal="center"/>
    </xf>
    <xf numFmtId="0" fontId="0" fillId="2" borderId="8" xfId="0" applyFill="1" applyBorder="1" applyAlignment="1">
      <alignment/>
    </xf>
    <xf numFmtId="14" fontId="1" fillId="2" borderId="3" xfId="0" applyNumberFormat="1" applyFont="1" applyFill="1" applyBorder="1" applyAlignment="1">
      <alignment horizontal="center"/>
    </xf>
    <xf numFmtId="0" fontId="2" fillId="2" borderId="9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7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0" fontId="2" fillId="9" borderId="10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4" fontId="2" fillId="3" borderId="1" xfId="0" applyNumberFormat="1" applyFont="1" applyFill="1" applyBorder="1" applyAlignment="1">
      <alignment horizontal="center"/>
    </xf>
    <xf numFmtId="4" fontId="0" fillId="0" borderId="0" xfId="0" applyNumberFormat="1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0" borderId="1" xfId="0" applyNumberFormat="1" applyFont="1" applyBorder="1" applyAlignment="1">
      <alignment horizontal="center"/>
    </xf>
    <xf numFmtId="4" fontId="2" fillId="4" borderId="1" xfId="0" applyNumberFormat="1" applyFont="1" applyFill="1" applyBorder="1" applyAlignment="1">
      <alignment horizontal="center"/>
    </xf>
    <xf numFmtId="0" fontId="0" fillId="5" borderId="12" xfId="0" applyFont="1" applyFill="1" applyBorder="1" applyAlignment="1">
      <alignment horizontal="center"/>
    </xf>
    <xf numFmtId="4" fontId="0" fillId="2" borderId="1" xfId="0" applyNumberFormat="1" applyFont="1" applyFill="1" applyBorder="1" applyAlignment="1">
      <alignment horizontal="right"/>
    </xf>
    <xf numFmtId="0" fontId="0" fillId="2" borderId="13" xfId="0" applyFont="1" applyFill="1" applyBorder="1" applyAlignment="1">
      <alignment horizontal="center"/>
    </xf>
    <xf numFmtId="0" fontId="0" fillId="2" borderId="12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4" fontId="0" fillId="2" borderId="0" xfId="0" applyNumberFormat="1" applyFill="1" applyBorder="1" applyAlignment="1">
      <alignment/>
    </xf>
    <xf numFmtId="4" fontId="1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0" borderId="0" xfId="0" applyFont="1" applyBorder="1" applyAlignment="1">
      <alignment/>
    </xf>
    <xf numFmtId="0" fontId="0" fillId="10" borderId="1" xfId="0" applyFont="1" applyFill="1" applyBorder="1" applyAlignment="1">
      <alignment horizontal="center"/>
    </xf>
    <xf numFmtId="0" fontId="0" fillId="4" borderId="1" xfId="0" applyFont="1" applyFill="1" applyBorder="1" applyAlignment="1">
      <alignment horizontal="center"/>
    </xf>
    <xf numFmtId="1" fontId="8" fillId="5" borderId="1" xfId="0" applyNumberFormat="1" applyFont="1" applyFill="1" applyBorder="1" applyAlignment="1">
      <alignment horizontal="center"/>
    </xf>
    <xf numFmtId="1" fontId="0" fillId="6" borderId="1" xfId="0" applyNumberFormat="1" applyFont="1" applyFill="1" applyBorder="1" applyAlignment="1">
      <alignment horizontal="center"/>
    </xf>
    <xf numFmtId="1" fontId="0" fillId="4" borderId="1" xfId="0" applyNumberFormat="1" applyFont="1" applyFill="1" applyBorder="1" applyAlignment="1">
      <alignment horizontal="center"/>
    </xf>
    <xf numFmtId="1" fontId="0" fillId="10" borderId="1" xfId="0" applyNumberFormat="1" applyFont="1" applyFill="1" applyBorder="1" applyAlignment="1">
      <alignment horizontal="center"/>
    </xf>
    <xf numFmtId="0" fontId="17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22" fillId="0" borderId="0" xfId="0" applyFont="1" applyAlignment="1">
      <alignment horizontal="center"/>
    </xf>
    <xf numFmtId="14" fontId="2" fillId="2" borderId="16" xfId="0" applyNumberFormat="1" applyFont="1" applyFill="1" applyBorder="1" applyAlignment="1">
      <alignment horizontal="left"/>
    </xf>
    <xf numFmtId="4" fontId="0" fillId="2" borderId="14" xfId="0" applyNumberFormat="1" applyFont="1" applyFill="1" applyBorder="1" applyAlignment="1">
      <alignment horizontal="right"/>
    </xf>
    <xf numFmtId="1" fontId="1" fillId="4" borderId="1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5" borderId="4" xfId="0" applyFont="1" applyFill="1" applyBorder="1" applyAlignment="1">
      <alignment horizontal="center"/>
    </xf>
    <xf numFmtId="4" fontId="0" fillId="2" borderId="15" xfId="0" applyNumberFormat="1" applyFont="1" applyFill="1" applyBorder="1" applyAlignment="1">
      <alignment horizontal="right"/>
    </xf>
    <xf numFmtId="0" fontId="0" fillId="6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6" borderId="14" xfId="0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0" fillId="5" borderId="17" xfId="0" applyFont="1" applyFill="1" applyBorder="1" applyAlignment="1">
      <alignment horizontal="center"/>
    </xf>
    <xf numFmtId="0" fontId="10" fillId="6" borderId="18" xfId="0" applyFont="1" applyFill="1" applyBorder="1" applyAlignment="1">
      <alignment horizontal="center"/>
    </xf>
    <xf numFmtId="0" fontId="2" fillId="4" borderId="18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0" fontId="1" fillId="4" borderId="18" xfId="0" applyFont="1" applyFill="1" applyBorder="1" applyAlignment="1">
      <alignment horizontal="center"/>
    </xf>
    <xf numFmtId="0" fontId="2" fillId="4" borderId="20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7" fillId="0" borderId="0" xfId="0" applyFont="1" applyAlignment="1">
      <alignment horizontal="center"/>
    </xf>
    <xf numFmtId="0" fontId="0" fillId="2" borderId="14" xfId="0" applyFill="1" applyBorder="1" applyAlignment="1">
      <alignment/>
    </xf>
    <xf numFmtId="4" fontId="2" fillId="0" borderId="1" xfId="0" applyNumberFormat="1" applyFont="1" applyBorder="1" applyAlignment="1">
      <alignment horizontal="left"/>
    </xf>
    <xf numFmtId="0" fontId="1" fillId="11" borderId="22" xfId="0" applyFont="1" applyFill="1" applyBorder="1" applyAlignment="1">
      <alignment horizontal="center"/>
    </xf>
    <xf numFmtId="1" fontId="2" fillId="7" borderId="1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12" borderId="1" xfId="0" applyFill="1" applyBorder="1" applyAlignment="1">
      <alignment horizontal="center"/>
    </xf>
    <xf numFmtId="0" fontId="0" fillId="0" borderId="0" xfId="0" applyAlignment="1">
      <alignment wrapText="1"/>
    </xf>
    <xf numFmtId="14" fontId="2" fillId="2" borderId="1" xfId="0" applyNumberFormat="1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4" borderId="15" xfId="0" applyFont="1" applyFill="1" applyBorder="1" applyAlignment="1">
      <alignment horizontal="center"/>
    </xf>
    <xf numFmtId="0" fontId="0" fillId="5" borderId="8" xfId="0" applyFont="1" applyFill="1" applyBorder="1" applyAlignment="1">
      <alignment horizontal="center"/>
    </xf>
    <xf numFmtId="0" fontId="0" fillId="6" borderId="15" xfId="0" applyFont="1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6" borderId="15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0" fillId="2" borderId="15" xfId="0" applyFill="1" applyBorder="1" applyAlignment="1">
      <alignment/>
    </xf>
    <xf numFmtId="0" fontId="1" fillId="0" borderId="10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1" fillId="2" borderId="15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13" borderId="1" xfId="0" applyFont="1" applyFill="1" applyBorder="1" applyAlignment="1">
      <alignment horizontal="center"/>
    </xf>
    <xf numFmtId="0" fontId="0" fillId="13" borderId="1" xfId="0" applyFill="1" applyBorder="1" applyAlignment="1">
      <alignment/>
    </xf>
    <xf numFmtId="0" fontId="11" fillId="13" borderId="1" xfId="0" applyFont="1" applyFill="1" applyBorder="1" applyAlignment="1">
      <alignment horizontal="center"/>
    </xf>
    <xf numFmtId="0" fontId="0" fillId="13" borderId="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0" fillId="13" borderId="12" xfId="0" applyFont="1" applyFill="1" applyBorder="1" applyAlignment="1">
      <alignment horizontal="center"/>
    </xf>
    <xf numFmtId="0" fontId="1" fillId="13" borderId="2" xfId="0" applyFont="1" applyFill="1" applyBorder="1" applyAlignment="1">
      <alignment horizontal="center"/>
    </xf>
    <xf numFmtId="0" fontId="0" fillId="13" borderId="1" xfId="0" applyFill="1" applyBorder="1" applyAlignment="1">
      <alignment horizontal="center"/>
    </xf>
    <xf numFmtId="0" fontId="0" fillId="13" borderId="2" xfId="0" applyFill="1" applyBorder="1" applyAlignment="1">
      <alignment horizontal="center"/>
    </xf>
    <xf numFmtId="0" fontId="1" fillId="13" borderId="12" xfId="0" applyFont="1" applyFill="1" applyBorder="1" applyAlignment="1">
      <alignment horizontal="center"/>
    </xf>
    <xf numFmtId="0" fontId="11" fillId="13" borderId="13" xfId="0" applyFont="1" applyFill="1" applyBorder="1" applyAlignment="1">
      <alignment horizontal="center"/>
    </xf>
    <xf numFmtId="0" fontId="0" fillId="13" borderId="2" xfId="0" applyFill="1" applyBorder="1" applyAlignment="1">
      <alignment/>
    </xf>
    <xf numFmtId="0" fontId="1" fillId="0" borderId="14" xfId="0" applyFont="1" applyFill="1" applyBorder="1" applyAlignment="1">
      <alignment horizontal="center"/>
    </xf>
    <xf numFmtId="0" fontId="0" fillId="13" borderId="13" xfId="0" applyFont="1" applyFill="1" applyBorder="1" applyAlignment="1">
      <alignment horizontal="center"/>
    </xf>
    <xf numFmtId="0" fontId="0" fillId="2" borderId="9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0" fillId="5" borderId="6" xfId="0" applyFont="1" applyFill="1" applyBorder="1" applyAlignment="1">
      <alignment horizontal="center"/>
    </xf>
    <xf numFmtId="0" fontId="0" fillId="6" borderId="23" xfId="0" applyFont="1" applyFill="1" applyBorder="1" applyAlignment="1">
      <alignment horizontal="center"/>
    </xf>
    <xf numFmtId="0" fontId="1" fillId="4" borderId="23" xfId="0" applyFont="1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6" borderId="23" xfId="0" applyFill="1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0" fillId="2" borderId="23" xfId="0" applyFill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2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27" xfId="0" applyBorder="1" applyAlignment="1">
      <alignment/>
    </xf>
    <xf numFmtId="0" fontId="2" fillId="0" borderId="27" xfId="0" applyFont="1" applyFill="1" applyBorder="1" applyAlignment="1">
      <alignment/>
    </xf>
    <xf numFmtId="0" fontId="0" fillId="0" borderId="27" xfId="0" applyFill="1" applyBorder="1" applyAlignment="1">
      <alignment/>
    </xf>
    <xf numFmtId="0" fontId="0" fillId="0" borderId="28" xfId="0" applyBorder="1" applyAlignment="1">
      <alignment/>
    </xf>
    <xf numFmtId="0" fontId="2" fillId="5" borderId="29" xfId="0" applyFont="1" applyFill="1" applyBorder="1" applyAlignment="1">
      <alignment horizontal="center"/>
    </xf>
    <xf numFmtId="0" fontId="2" fillId="6" borderId="30" xfId="0" applyFont="1" applyFill="1" applyBorder="1" applyAlignment="1">
      <alignment horizontal="center"/>
    </xf>
    <xf numFmtId="0" fontId="1" fillId="6" borderId="30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8" fillId="5" borderId="15" xfId="0" applyFont="1" applyFill="1" applyBorder="1" applyAlignment="1">
      <alignment horizontal="center"/>
    </xf>
    <xf numFmtId="0" fontId="0" fillId="4" borderId="15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2" fillId="0" borderId="27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0" fillId="0" borderId="32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/>
    </xf>
    <xf numFmtId="0" fontId="2" fillId="0" borderId="35" xfId="0" applyFont="1" applyBorder="1" applyAlignment="1">
      <alignment horizontal="center"/>
    </xf>
    <xf numFmtId="0" fontId="7" fillId="0" borderId="36" xfId="0" applyFont="1" applyBorder="1" applyAlignment="1">
      <alignment horizontal="center" vertical="center"/>
    </xf>
    <xf numFmtId="0" fontId="1" fillId="4" borderId="15" xfId="0" applyFont="1" applyFill="1" applyBorder="1" applyAlignment="1">
      <alignment horizontal="right"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2" fillId="0" borderId="24" xfId="0" applyFont="1" applyBorder="1" applyAlignment="1">
      <alignment/>
    </xf>
    <xf numFmtId="0" fontId="0" fillId="12" borderId="15" xfId="0" applyFill="1" applyBorder="1" applyAlignment="1">
      <alignment horizontal="center"/>
    </xf>
    <xf numFmtId="0" fontId="0" fillId="13" borderId="0" xfId="0" applyFill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24" xfId="0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24" xfId="0" applyFont="1" applyFill="1" applyBorder="1" applyAlignment="1">
      <alignment horizontal="center"/>
    </xf>
    <xf numFmtId="0" fontId="1" fillId="13" borderId="0" xfId="0" applyFont="1" applyFill="1" applyAlignment="1">
      <alignment horizontal="center"/>
    </xf>
    <xf numFmtId="0" fontId="0" fillId="13" borderId="0" xfId="0" applyFont="1" applyFill="1" applyAlignment="1">
      <alignment horizontal="center"/>
    </xf>
    <xf numFmtId="4" fontId="0" fillId="13" borderId="1" xfId="0" applyNumberFormat="1" applyFont="1" applyFill="1" applyBorder="1" applyAlignment="1">
      <alignment horizontal="right"/>
    </xf>
    <xf numFmtId="0" fontId="23" fillId="13" borderId="1" xfId="17" applyFill="1" applyBorder="1" applyAlignment="1">
      <alignment horizontal="center"/>
    </xf>
    <xf numFmtId="1" fontId="0" fillId="13" borderId="1" xfId="0" applyNumberFormat="1" applyFont="1" applyFill="1" applyBorder="1" applyAlignment="1">
      <alignment horizontal="center"/>
    </xf>
    <xf numFmtId="0" fontId="0" fillId="4" borderId="14" xfId="0" applyFont="1" applyFill="1" applyBorder="1" applyAlignment="1">
      <alignment horizontal="center"/>
    </xf>
    <xf numFmtId="0" fontId="1" fillId="4" borderId="14" xfId="0" applyFont="1" applyFill="1" applyBorder="1" applyAlignment="1">
      <alignment horizontal="right"/>
    </xf>
    <xf numFmtId="0" fontId="0" fillId="12" borderId="14" xfId="0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0" fillId="4" borderId="15" xfId="0" applyFill="1" applyBorder="1" applyAlignment="1">
      <alignment horizontal="center"/>
    </xf>
    <xf numFmtId="0" fontId="0" fillId="13" borderId="1" xfId="0" applyFont="1" applyFill="1" applyBorder="1" applyAlignment="1">
      <alignment/>
    </xf>
    <xf numFmtId="0" fontId="9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35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13" borderId="12" xfId="0" applyFill="1" applyBorder="1" applyAlignment="1">
      <alignment/>
    </xf>
    <xf numFmtId="0" fontId="0" fillId="0" borderId="11" xfId="0" applyBorder="1" applyAlignment="1">
      <alignment horizontal="center"/>
    </xf>
    <xf numFmtId="1" fontId="8" fillId="5" borderId="15" xfId="0" applyNumberFormat="1" applyFont="1" applyFill="1" applyBorder="1" applyAlignment="1">
      <alignment horizontal="center"/>
    </xf>
    <xf numFmtId="1" fontId="0" fillId="6" borderId="15" xfId="0" applyNumberFormat="1" applyFont="1" applyFill="1" applyBorder="1" applyAlignment="1">
      <alignment horizontal="center"/>
    </xf>
    <xf numFmtId="1" fontId="8" fillId="5" borderId="14" xfId="0" applyNumberFormat="1" applyFont="1" applyFill="1" applyBorder="1" applyAlignment="1">
      <alignment horizontal="center"/>
    </xf>
    <xf numFmtId="1" fontId="0" fillId="6" borderId="14" xfId="0" applyNumberFormat="1" applyFont="1" applyFill="1" applyBorder="1" applyAlignment="1">
      <alignment horizontal="center"/>
    </xf>
    <xf numFmtId="1" fontId="0" fillId="4" borderId="14" xfId="0" applyNumberFormat="1" applyFont="1" applyFill="1" applyBorder="1" applyAlignment="1">
      <alignment horizontal="center"/>
    </xf>
    <xf numFmtId="1" fontId="0" fillId="4" borderId="15" xfId="0" applyNumberFormat="1" applyFont="1" applyFill="1" applyBorder="1" applyAlignment="1">
      <alignment horizontal="center"/>
    </xf>
    <xf numFmtId="1" fontId="1" fillId="4" borderId="15" xfId="0" applyNumberFormat="1" applyFont="1" applyFill="1" applyBorder="1" applyAlignment="1">
      <alignment horizontal="center"/>
    </xf>
    <xf numFmtId="0" fontId="2" fillId="0" borderId="31" xfId="0" applyFont="1" applyBorder="1" applyAlignment="1">
      <alignment horizontal="left" vertical="center"/>
    </xf>
    <xf numFmtId="0" fontId="2" fillId="0" borderId="32" xfId="0" applyFont="1" applyBorder="1" applyAlignment="1">
      <alignment horizontal="center"/>
    </xf>
    <xf numFmtId="1" fontId="23" fillId="13" borderId="1" xfId="17" applyNumberFormat="1" applyFill="1" applyBorder="1" applyAlignment="1">
      <alignment horizontal="center"/>
    </xf>
    <xf numFmtId="0" fontId="20" fillId="11" borderId="16" xfId="0" applyFont="1" applyFill="1" applyBorder="1" applyAlignment="1">
      <alignment horizontal="right"/>
    </xf>
    <xf numFmtId="0" fontId="2" fillId="4" borderId="10" xfId="0" applyFont="1" applyFill="1" applyBorder="1" applyAlignment="1">
      <alignment horizontal="center"/>
    </xf>
    <xf numFmtId="0" fontId="2" fillId="5" borderId="31" xfId="0" applyFont="1" applyFill="1" applyBorder="1" applyAlignment="1">
      <alignment/>
    </xf>
    <xf numFmtId="0" fontId="2" fillId="6" borderId="27" xfId="0" applyFont="1" applyFill="1" applyBorder="1" applyAlignment="1">
      <alignment horizontal="center"/>
    </xf>
    <xf numFmtId="0" fontId="2" fillId="4" borderId="28" xfId="0" applyFont="1" applyFill="1" applyBorder="1" applyAlignment="1">
      <alignment/>
    </xf>
    <xf numFmtId="0" fontId="1" fillId="0" borderId="27" xfId="0" applyFont="1" applyBorder="1" applyAlignment="1">
      <alignment horizontal="right"/>
    </xf>
    <xf numFmtId="0" fontId="1" fillId="0" borderId="28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33" xfId="0" applyFont="1" applyBorder="1" applyAlignment="1">
      <alignment horizontal="center"/>
    </xf>
    <xf numFmtId="1" fontId="1" fillId="0" borderId="33" xfId="0" applyNumberFormat="1" applyFont="1" applyBorder="1" applyAlignment="1">
      <alignment horizontal="center"/>
    </xf>
    <xf numFmtId="0" fontId="0" fillId="0" borderId="34" xfId="0" applyBorder="1" applyAlignment="1">
      <alignment horizontal="center"/>
    </xf>
    <xf numFmtId="0" fontId="1" fillId="0" borderId="35" xfId="0" applyFont="1" applyBorder="1" applyAlignment="1">
      <alignment horizontal="right"/>
    </xf>
    <xf numFmtId="0" fontId="2" fillId="0" borderId="36" xfId="0" applyFont="1" applyBorder="1" applyAlignment="1">
      <alignment horizontal="center"/>
    </xf>
    <xf numFmtId="0" fontId="1" fillId="0" borderId="31" xfId="0" applyFont="1" applyBorder="1" applyAlignment="1">
      <alignment horizontal="right"/>
    </xf>
    <xf numFmtId="4" fontId="1" fillId="0" borderId="27" xfId="0" applyNumberFormat="1" applyFont="1" applyBorder="1" applyAlignment="1">
      <alignment horizontal="center"/>
    </xf>
    <xf numFmtId="0" fontId="1" fillId="0" borderId="32" xfId="0" applyFont="1" applyBorder="1" applyAlignment="1">
      <alignment horizontal="right"/>
    </xf>
    <xf numFmtId="4" fontId="1" fillId="0" borderId="0" xfId="0" applyNumberFormat="1" applyFont="1" applyBorder="1" applyAlignment="1">
      <alignment horizontal="center"/>
    </xf>
    <xf numFmtId="0" fontId="0" fillId="0" borderId="33" xfId="0" applyBorder="1" applyAlignment="1">
      <alignment/>
    </xf>
    <xf numFmtId="0" fontId="1" fillId="0" borderId="34" xfId="0" applyFont="1" applyBorder="1" applyAlignment="1">
      <alignment horizontal="right"/>
    </xf>
    <xf numFmtId="4" fontId="2" fillId="0" borderId="35" xfId="0" applyNumberFormat="1" applyFont="1" applyBorder="1" applyAlignment="1">
      <alignment horizontal="center"/>
    </xf>
    <xf numFmtId="0" fontId="0" fillId="0" borderId="36" xfId="0" applyBorder="1" applyAlignment="1">
      <alignment/>
    </xf>
    <xf numFmtId="0" fontId="0" fillId="0" borderId="35" xfId="0" applyBorder="1" applyAlignment="1">
      <alignment/>
    </xf>
    <xf numFmtId="0" fontId="0" fillId="0" borderId="34" xfId="0" applyBorder="1" applyAlignment="1">
      <alignment/>
    </xf>
    <xf numFmtId="1" fontId="1" fillId="0" borderId="28" xfId="0" applyNumberFormat="1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4" fontId="11" fillId="14" borderId="26" xfId="0" applyNumberFormat="1" applyFont="1" applyFill="1" applyBorder="1" applyAlignment="1">
      <alignment horizontal="center"/>
    </xf>
    <xf numFmtId="4" fontId="0" fillId="0" borderId="24" xfId="0" applyNumberFormat="1" applyBorder="1" applyAlignment="1">
      <alignment horizontal="center"/>
    </xf>
    <xf numFmtId="0" fontId="17" fillId="0" borderId="27" xfId="0" applyFont="1" applyBorder="1" applyAlignment="1">
      <alignment horizontal="center"/>
    </xf>
    <xf numFmtId="4" fontId="11" fillId="14" borderId="13" xfId="0" applyNumberFormat="1" applyFont="1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4" fontId="0" fillId="3" borderId="25" xfId="0" applyNumberFormat="1" applyFill="1" applyBorder="1" applyAlignment="1">
      <alignment horizontal="right"/>
    </xf>
    <xf numFmtId="4" fontId="0" fillId="3" borderId="26" xfId="0" applyNumberFormat="1" applyFill="1" applyBorder="1" applyAlignment="1">
      <alignment horizontal="right"/>
    </xf>
    <xf numFmtId="0" fontId="0" fillId="4" borderId="14" xfId="0" applyFill="1" applyBorder="1" applyAlignment="1">
      <alignment horizontal="center"/>
    </xf>
    <xf numFmtId="4" fontId="0" fillId="3" borderId="38" xfId="0" applyNumberFormat="1" applyFill="1" applyBorder="1" applyAlignment="1">
      <alignment horizontal="right"/>
    </xf>
    <xf numFmtId="4" fontId="0" fillId="3" borderId="39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right"/>
    </xf>
    <xf numFmtId="4" fontId="0" fillId="13" borderId="1" xfId="0" applyNumberFormat="1" applyFill="1" applyBorder="1" applyAlignment="1">
      <alignment horizontal="center"/>
    </xf>
    <xf numFmtId="4" fontId="0" fillId="13" borderId="1" xfId="0" applyNumberFormat="1" applyFill="1" applyBorder="1" applyAlignment="1">
      <alignment/>
    </xf>
    <xf numFmtId="4" fontId="1" fillId="13" borderId="1" xfId="0" applyNumberFormat="1" applyFont="1" applyFill="1" applyBorder="1" applyAlignment="1">
      <alignment/>
    </xf>
    <xf numFmtId="0" fontId="0" fillId="11" borderId="0" xfId="0" applyFill="1" applyBorder="1" applyAlignment="1">
      <alignment/>
    </xf>
    <xf numFmtId="4" fontId="0" fillId="11" borderId="38" xfId="0" applyNumberFormat="1" applyFill="1" applyBorder="1" applyAlignment="1">
      <alignment horizontal="right"/>
    </xf>
    <xf numFmtId="4" fontId="11" fillId="14" borderId="9" xfId="0" applyNumberFormat="1" applyFont="1" applyFill="1" applyBorder="1" applyAlignment="1">
      <alignment horizontal="center"/>
    </xf>
    <xf numFmtId="4" fontId="11" fillId="14" borderId="38" xfId="0" applyNumberFormat="1" applyFont="1" applyFill="1" applyBorder="1" applyAlignment="1">
      <alignment horizontal="center"/>
    </xf>
    <xf numFmtId="4" fontId="0" fillId="3" borderId="24" xfId="0" applyNumberFormat="1" applyFill="1" applyBorder="1" applyAlignment="1">
      <alignment horizontal="right"/>
    </xf>
    <xf numFmtId="0" fontId="0" fillId="4" borderId="0" xfId="0" applyFont="1" applyFill="1" applyAlignment="1">
      <alignment horizontal="center"/>
    </xf>
    <xf numFmtId="0" fontId="0" fillId="4" borderId="2" xfId="0" applyFont="1" applyFill="1" applyBorder="1" applyAlignment="1">
      <alignment horizontal="center"/>
    </xf>
    <xf numFmtId="0" fontId="20" fillId="12" borderId="1" xfId="0" applyFont="1" applyFill="1" applyBorder="1" applyAlignment="1">
      <alignment horizontal="center"/>
    </xf>
    <xf numFmtId="4" fontId="0" fillId="13" borderId="14" xfId="0" applyNumberFormat="1" applyFill="1" applyBorder="1" applyAlignment="1">
      <alignment horizontal="right"/>
    </xf>
    <xf numFmtId="4" fontId="0" fillId="13" borderId="26" xfId="0" applyNumberFormat="1" applyFill="1" applyBorder="1" applyAlignment="1">
      <alignment horizontal="right"/>
    </xf>
    <xf numFmtId="0" fontId="2" fillId="0" borderId="24" xfId="0" applyFont="1" applyBorder="1" applyAlignment="1" quotePrefix="1">
      <alignment horizontal="center"/>
    </xf>
    <xf numFmtId="0" fontId="21" fillId="0" borderId="24" xfId="0" applyFont="1" applyBorder="1" applyAlignment="1">
      <alignment horizontal="center"/>
    </xf>
    <xf numFmtId="0" fontId="0" fillId="0" borderId="24" xfId="0" applyBorder="1" applyAlignment="1">
      <alignment horizontal="center"/>
    </xf>
    <xf numFmtId="0" fontId="1" fillId="0" borderId="24" xfId="0" applyFont="1" applyBorder="1" applyAlignment="1">
      <alignment/>
    </xf>
    <xf numFmtId="0" fontId="0" fillId="13" borderId="13" xfId="0" applyFill="1" applyBorder="1" applyAlignment="1">
      <alignment horizontal="center"/>
    </xf>
    <xf numFmtId="4" fontId="11" fillId="13" borderId="13" xfId="0" applyNumberFormat="1" applyFont="1" applyFill="1" applyBorder="1" applyAlignment="1">
      <alignment horizontal="center"/>
    </xf>
    <xf numFmtId="4" fontId="0" fillId="13" borderId="25" xfId="0" applyNumberFormat="1" applyFill="1" applyBorder="1" applyAlignment="1">
      <alignment horizontal="center"/>
    </xf>
    <xf numFmtId="4" fontId="0" fillId="13" borderId="26" xfId="0" applyNumberFormat="1" applyFill="1" applyBorder="1" applyAlignment="1">
      <alignment horizontal="center"/>
    </xf>
    <xf numFmtId="4" fontId="11" fillId="13" borderId="26" xfId="0" applyNumberFormat="1" applyFont="1" applyFill="1" applyBorder="1" applyAlignment="1">
      <alignment horizontal="center"/>
    </xf>
    <xf numFmtId="0" fontId="2" fillId="4" borderId="40" xfId="0" applyFont="1" applyFill="1" applyBorder="1" applyAlignment="1">
      <alignment horizontal="center"/>
    </xf>
    <xf numFmtId="0" fontId="0" fillId="2" borderId="41" xfId="0" applyFill="1" applyBorder="1" applyAlignment="1">
      <alignment horizontal="center"/>
    </xf>
    <xf numFmtId="0" fontId="2" fillId="4" borderId="42" xfId="0" applyFont="1" applyFill="1" applyBorder="1" applyAlignment="1">
      <alignment horizontal="center"/>
    </xf>
    <xf numFmtId="0" fontId="0" fillId="4" borderId="43" xfId="0" applyFill="1" applyBorder="1" applyAlignment="1">
      <alignment/>
    </xf>
    <xf numFmtId="0" fontId="1" fillId="5" borderId="29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0" fillId="2" borderId="45" xfId="0" applyFill="1" applyBorder="1" applyAlignment="1">
      <alignment/>
    </xf>
    <xf numFmtId="0" fontId="0" fillId="2" borderId="46" xfId="0" applyFill="1" applyBorder="1" applyAlignment="1">
      <alignment/>
    </xf>
    <xf numFmtId="0" fontId="2" fillId="4" borderId="47" xfId="0" applyFont="1" applyFill="1" applyBorder="1" applyAlignment="1">
      <alignment horizontal="center"/>
    </xf>
    <xf numFmtId="0" fontId="2" fillId="0" borderId="4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" fillId="12" borderId="33" xfId="0" applyFont="1" applyFill="1" applyBorder="1" applyAlignment="1">
      <alignment/>
    </xf>
    <xf numFmtId="0" fontId="1" fillId="12" borderId="36" xfId="0" applyFont="1" applyFill="1" applyBorder="1" applyAlignment="1">
      <alignment/>
    </xf>
    <xf numFmtId="0" fontId="1" fillId="12" borderId="16" xfId="0" applyFont="1" applyFill="1" applyBorder="1" applyAlignment="1">
      <alignment horizontal="center"/>
    </xf>
    <xf numFmtId="0" fontId="1" fillId="12" borderId="24" xfId="0" applyFont="1" applyFill="1" applyBorder="1" applyAlignment="1">
      <alignment horizontal="center"/>
    </xf>
    <xf numFmtId="0" fontId="2" fillId="12" borderId="16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4" borderId="48" xfId="0" applyFont="1" applyFill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4" borderId="1" xfId="0" applyFont="1" applyFill="1" applyBorder="1" applyAlignment="1">
      <alignment/>
    </xf>
    <xf numFmtId="0" fontId="0" fillId="4" borderId="0" xfId="0" applyFill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2" fillId="5" borderId="1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14" fontId="1" fillId="2" borderId="7" xfId="0" applyNumberFormat="1" applyFont="1" applyFill="1" applyBorder="1" applyAlignment="1">
      <alignment horizontal="center"/>
    </xf>
    <xf numFmtId="4" fontId="0" fillId="2" borderId="0" xfId="0" applyNumberFormat="1" applyFill="1" applyAlignment="1">
      <alignment/>
    </xf>
    <xf numFmtId="4" fontId="0" fillId="2" borderId="1" xfId="0" applyNumberFormat="1" applyFill="1" applyBorder="1" applyAlignment="1">
      <alignment/>
    </xf>
    <xf numFmtId="4" fontId="2" fillId="2" borderId="0" xfId="0" applyNumberFormat="1" applyFont="1" applyFill="1" applyAlignment="1">
      <alignment/>
    </xf>
    <xf numFmtId="14" fontId="1" fillId="2" borderId="5" xfId="0" applyNumberFormat="1" applyFont="1" applyFill="1" applyBorder="1" applyAlignment="1">
      <alignment horizontal="center"/>
    </xf>
    <xf numFmtId="0" fontId="1" fillId="2" borderId="9" xfId="0" applyFont="1" applyFill="1" applyBorder="1" applyAlignment="1">
      <alignment/>
    </xf>
    <xf numFmtId="0" fontId="1" fillId="2" borderId="0" xfId="0" applyFont="1" applyFill="1" applyBorder="1" applyAlignment="1">
      <alignment horizontal="left"/>
    </xf>
    <xf numFmtId="0" fontId="1" fillId="2" borderId="37" xfId="0" applyFont="1" applyFill="1" applyBorder="1" applyAlignment="1">
      <alignment/>
    </xf>
    <xf numFmtId="0" fontId="0" fillId="12" borderId="10" xfId="0" applyFill="1" applyBorder="1" applyAlignment="1">
      <alignment horizontal="center"/>
    </xf>
    <xf numFmtId="0" fontId="0" fillId="12" borderId="11" xfId="0" applyFont="1" applyFill="1" applyBorder="1" applyAlignment="1">
      <alignment horizontal="center"/>
    </xf>
    <xf numFmtId="0" fontId="0" fillId="12" borderId="24" xfId="0" applyFill="1" applyBorder="1" applyAlignment="1">
      <alignment horizontal="center"/>
    </xf>
    <xf numFmtId="0" fontId="2" fillId="12" borderId="49" xfId="0" applyFont="1" applyFill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1" fillId="12" borderId="50" xfId="0" applyFont="1" applyFill="1" applyBorder="1" applyAlignment="1">
      <alignment/>
    </xf>
    <xf numFmtId="0" fontId="2" fillId="12" borderId="44" xfId="0" applyFont="1" applyFill="1" applyBorder="1" applyAlignment="1">
      <alignment horizontal="left"/>
    </xf>
    <xf numFmtId="0" fontId="1" fillId="12" borderId="51" xfId="0" applyFont="1" applyFill="1" applyBorder="1" applyAlignment="1">
      <alignment/>
    </xf>
    <xf numFmtId="0" fontId="2" fillId="12" borderId="52" xfId="0" applyFont="1" applyFill="1" applyBorder="1" applyAlignment="1">
      <alignment horizontal="left"/>
    </xf>
    <xf numFmtId="0" fontId="1" fillId="12" borderId="53" xfId="0" applyFont="1" applyFill="1" applyBorder="1" applyAlignment="1">
      <alignment/>
    </xf>
    <xf numFmtId="0" fontId="2" fillId="12" borderId="54" xfId="0" applyFont="1" applyFill="1" applyBorder="1" applyAlignment="1">
      <alignment horizontal="left"/>
    </xf>
    <xf numFmtId="0" fontId="0" fillId="0" borderId="0" xfId="0" applyFill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0" borderId="1" xfId="0" applyBorder="1" applyAlignment="1">
      <alignment horizontal="center"/>
    </xf>
    <xf numFmtId="0" fontId="0" fillId="6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1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0" borderId="1" xfId="0" applyFill="1" applyBorder="1" applyAlignment="1">
      <alignment/>
    </xf>
  </cellXfs>
  <cellStyles count="7">
    <cellStyle name="Normal" xfId="0"/>
    <cellStyle name="Comma" xfId="15"/>
    <cellStyle name="Comma [0]" xfId="16"/>
    <cellStyle name="Hyperlink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1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8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5825"/>
          <c:y val="0.223"/>
          <c:w val="0.45675"/>
          <c:h val="0.638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Gesamtübersicht!$F$80:$F$82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75"/>
          <c:y val="0.2355"/>
          <c:w val="0.422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225"/>
          <c:y val="0.2545"/>
          <c:w val="0.475"/>
          <c:h val="0.54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5"/>
          <c:y val="0.256"/>
          <c:w val="0.5467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57%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43%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8"/>
          <c:y val="0.18625"/>
          <c:w val="0.4682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"/>
          <c:y val="0.2315"/>
          <c:w val="0.50875"/>
          <c:h val="0.62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2"/>
          <c:y val="0.23175"/>
          <c:w val="0.5585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C'!$C$67:$D$67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75"/>
          <c:y val="0.20375"/>
          <c:w val="0.454"/>
          <c:h val="0.6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24075"/>
          <c:w val="0.51975"/>
          <c:h val="0.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85"/>
          <c:y val="0.232"/>
          <c:w val="0.553"/>
          <c:h val="0.597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63%
männlich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'RSD D'!$C$67:$D$67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2"/>
          <c:y val="0.24"/>
          <c:w val="0.44675"/>
          <c:h val="0.600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(Gesamtübersicht!$I$67,Gesamtübersicht!$M$67,Gesamtübersicht!$Q$67,Gesamtübersicht!$U$67,Gesamtübersicht!$Y$67)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1475"/>
          <c:y val="0.23625"/>
          <c:w val="0.70225"/>
          <c:h val="0.589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Gesamtübersicht!$D$83:$E$83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3"/>
          <c:y val="0.232"/>
          <c:w val="0.498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 rtl="1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205"/>
          <c:y val="0.2545"/>
          <c:w val="0.44875"/>
          <c:h val="0.531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025"/>
          <c:y val="0.15975"/>
          <c:w val="0.4345"/>
          <c:h val="0.7047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53%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37%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75"/>
          <c:y val="0.181"/>
          <c:w val="0.48775"/>
          <c:h val="0.64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A'!$G$70:$G$72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0325"/>
          <c:y val="0.181"/>
          <c:w val="0.5165"/>
          <c:h val="0.62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A'!$L$70:$L$72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95"/>
          <c:y val="0.22825"/>
          <c:w val="0.53525"/>
          <c:h val="0.528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56%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44%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A'!$C$67:$D$67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</cdr:x>
      <cdr:y>0.40375</cdr:y>
    </cdr:from>
    <cdr:to>
      <cdr:x>0.9315</cdr:x>
      <cdr:y>0.5415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0858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0.211</cdr:x>
      <cdr:y>0.91975</cdr:y>
    </cdr:from>
    <cdr:to>
      <cdr:x>0.5305</cdr:x>
      <cdr:y>0.9975</cdr:y>
    </cdr:to>
    <cdr:sp>
      <cdr:nvSpPr>
        <cdr:cNvPr id="2" name="TextBox 2"/>
        <cdr:cNvSpPr txBox="1">
          <a:spLocks noChangeArrowheads="1"/>
        </cdr:cNvSpPr>
      </cdr:nvSpPr>
      <cdr:spPr>
        <a:xfrm>
          <a:off x="771525" y="247650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0.034</cdr:x>
      <cdr:y>0.4675</cdr:y>
    </cdr:from>
    <cdr:to>
      <cdr:x>0.21175</cdr:x>
      <cdr:y>0.60525</cdr:y>
    </cdr:to>
    <cdr:sp>
      <cdr:nvSpPr>
        <cdr:cNvPr id="3" name="TextBox 3"/>
        <cdr:cNvSpPr txBox="1">
          <a:spLocks noChangeArrowheads="1"/>
        </cdr:cNvSpPr>
      </cdr:nvSpPr>
      <cdr:spPr>
        <a:xfrm>
          <a:off x="123825" y="12573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0.7645</cdr:x>
      <cdr:y>0.493</cdr:y>
    </cdr:from>
    <cdr:to>
      <cdr:x>0.944</cdr:x>
      <cdr:y>0.62975</cdr:y>
    </cdr:to>
    <cdr:sp>
      <cdr:nvSpPr>
        <cdr:cNvPr id="1" name="TextBox 1"/>
        <cdr:cNvSpPr txBox="1">
          <a:spLocks noChangeArrowheads="1"/>
        </cdr:cNvSpPr>
      </cdr:nvSpPr>
      <cdr:spPr>
        <a:xfrm>
          <a:off x="2914650" y="13335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0.2575</cdr:x>
      <cdr:y>0.90575</cdr:y>
    </cdr:from>
    <cdr:to>
      <cdr:x>0.56675</cdr:x>
      <cdr:y>0.983</cdr:y>
    </cdr:to>
    <cdr:sp>
      <cdr:nvSpPr>
        <cdr:cNvPr id="2" name="TextBox 2"/>
        <cdr:cNvSpPr txBox="1">
          <a:spLocks noChangeArrowheads="1"/>
        </cdr:cNvSpPr>
      </cdr:nvSpPr>
      <cdr:spPr>
        <a:xfrm>
          <a:off x="981075" y="24574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0.0065</cdr:x>
      <cdr:y>0.40375</cdr:y>
    </cdr:from>
    <cdr:to>
      <cdr:x>0.186</cdr:x>
      <cdr:y>0.61075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0.633</cdr:x>
      <cdr:y>0.11625</cdr:y>
    </cdr:from>
    <cdr:to>
      <cdr:x>0.8545</cdr:x>
      <cdr:y>0.2535</cdr:y>
    </cdr:to>
    <cdr:sp>
      <cdr:nvSpPr>
        <cdr:cNvPr id="1" name="TextBox 1"/>
        <cdr:cNvSpPr txBox="1">
          <a:spLocks noChangeArrowheads="1"/>
        </cdr:cNvSpPr>
      </cdr:nvSpPr>
      <cdr:spPr>
        <a:xfrm>
          <a:off x="1952625" y="3143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0.712</cdr:x>
      <cdr:y>0.422</cdr:y>
    </cdr:from>
    <cdr:to>
      <cdr:x>0.97975</cdr:x>
      <cdr:y>0.55925</cdr:y>
    </cdr:to>
    <cdr:sp>
      <cdr:nvSpPr>
        <cdr:cNvPr id="2" name="TextBox 2"/>
        <cdr:cNvSpPr txBox="1">
          <a:spLocks noChangeArrowheads="1"/>
        </cdr:cNvSpPr>
      </cdr:nvSpPr>
      <cdr:spPr>
        <a:xfrm>
          <a:off x="2200275" y="11334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0.098</cdr:x>
      <cdr:y>0.8</cdr:y>
    </cdr:from>
    <cdr:to>
      <cdr:x>0.31025</cdr:x>
      <cdr:y>0.93725</cdr:y>
    </cdr:to>
    <cdr:sp>
      <cdr:nvSpPr>
        <cdr:cNvPr id="3" name="TextBox 3"/>
        <cdr:cNvSpPr txBox="1">
          <a:spLocks noChangeArrowheads="1"/>
        </cdr:cNvSpPr>
      </cdr:nvSpPr>
      <cdr:spPr>
        <a:xfrm>
          <a:off x="295275" y="21621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78</xdr:row>
      <xdr:rowOff>19050</xdr:rowOff>
    </xdr:from>
    <xdr:to>
      <xdr:col>1</xdr:col>
      <xdr:colOff>3190875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47625" y="13068300"/>
        <a:ext cx="381952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3248025</xdr:colOff>
      <xdr:row>78</xdr:row>
      <xdr:rowOff>19050</xdr:rowOff>
    </xdr:from>
    <xdr:to>
      <xdr:col>6</xdr:col>
      <xdr:colOff>514350</xdr:colOff>
      <xdr:row>94</xdr:row>
      <xdr:rowOff>133350</xdr:rowOff>
    </xdr:to>
    <xdr:graphicFrame>
      <xdr:nvGraphicFramePr>
        <xdr:cNvPr id="2" name="Chart 3"/>
        <xdr:cNvGraphicFramePr/>
      </xdr:nvGraphicFramePr>
      <xdr:xfrm>
        <a:off x="3924300" y="1306830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552450</xdr:colOff>
      <xdr:row>78</xdr:row>
      <xdr:rowOff>47625</xdr:rowOff>
    </xdr:from>
    <xdr:to>
      <xdr:col>13</xdr:col>
      <xdr:colOff>0</xdr:colOff>
      <xdr:row>95</xdr:row>
      <xdr:rowOff>19050</xdr:rowOff>
    </xdr:to>
    <xdr:graphicFrame>
      <xdr:nvGraphicFramePr>
        <xdr:cNvPr id="3" name="Chart 4"/>
        <xdr:cNvGraphicFramePr/>
      </xdr:nvGraphicFramePr>
      <xdr:xfrm>
        <a:off x="7058025" y="13096875"/>
        <a:ext cx="370522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0.796</cdr:x>
      <cdr:y>0.37225</cdr:y>
    </cdr:from>
    <cdr:to>
      <cdr:x>0.985</cdr:x>
      <cdr:y>0.51</cdr:y>
    </cdr:to>
    <cdr:sp>
      <cdr:nvSpPr>
        <cdr:cNvPr id="1" name="TextBox 1"/>
        <cdr:cNvSpPr txBox="1">
          <a:spLocks noChangeArrowheads="1"/>
        </cdr:cNvSpPr>
      </cdr:nvSpPr>
      <cdr:spPr>
        <a:xfrm>
          <a:off x="2886075" y="10001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0.288</cdr:x>
      <cdr:y>0.9015</cdr:y>
    </cdr:from>
    <cdr:to>
      <cdr:x>0.51375</cdr:x>
      <cdr:y>0.951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28875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0.04575</cdr:x>
      <cdr:y>0.511</cdr:y>
    </cdr:from>
    <cdr:to>
      <cdr:x>0.22675</cdr:x>
      <cdr:y>0.64875</cdr:y>
    </cdr:to>
    <cdr:sp>
      <cdr:nvSpPr>
        <cdr:cNvPr id="3" name="TextBox 3"/>
        <cdr:cNvSpPr txBox="1">
          <a:spLocks noChangeArrowheads="1"/>
        </cdr:cNvSpPr>
      </cdr:nvSpPr>
      <cdr:spPr>
        <a:xfrm>
          <a:off x="161925" y="13716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0.169</cdr:y>
    </cdr:from>
    <cdr:to>
      <cdr:x>0.88875</cdr:x>
      <cdr:y>0.30775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476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0.741</cdr:x>
      <cdr:y>0.4745</cdr:y>
    </cdr:from>
    <cdr:to>
      <cdr:x>0.99625</cdr:x>
      <cdr:y>0.61325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266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</cdr:x>
      <cdr:y>0.37875</cdr:y>
    </cdr:from>
    <cdr:to>
      <cdr:x>0.20825</cdr:x>
      <cdr:y>0.5175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096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78</xdr:row>
      <xdr:rowOff>38100</xdr:rowOff>
    </xdr:from>
    <xdr:to>
      <xdr:col>1</xdr:col>
      <xdr:colOff>3019425</xdr:colOff>
      <xdr:row>94</xdr:row>
      <xdr:rowOff>142875</xdr:rowOff>
    </xdr:to>
    <xdr:graphicFrame>
      <xdr:nvGraphicFramePr>
        <xdr:cNvPr id="1" name="Chart 2"/>
        <xdr:cNvGraphicFramePr/>
      </xdr:nvGraphicFramePr>
      <xdr:xfrm>
        <a:off x="66675" y="12963525"/>
        <a:ext cx="362902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3076575</xdr:colOff>
      <xdr:row>78</xdr:row>
      <xdr:rowOff>57150</xdr:rowOff>
    </xdr:from>
    <xdr:to>
      <xdr:col>6</xdr:col>
      <xdr:colOff>390525</xdr:colOff>
      <xdr:row>94</xdr:row>
      <xdr:rowOff>142875</xdr:rowOff>
    </xdr:to>
    <xdr:graphicFrame>
      <xdr:nvGraphicFramePr>
        <xdr:cNvPr id="2" name="Chart 3"/>
        <xdr:cNvGraphicFramePr/>
      </xdr:nvGraphicFramePr>
      <xdr:xfrm>
        <a:off x="3752850" y="1298257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47625</xdr:rowOff>
    </xdr:from>
    <xdr:to>
      <xdr:col>13</xdr:col>
      <xdr:colOff>9525</xdr:colOff>
      <xdr:row>94</xdr:row>
      <xdr:rowOff>133350</xdr:rowOff>
    </xdr:to>
    <xdr:graphicFrame>
      <xdr:nvGraphicFramePr>
        <xdr:cNvPr id="3" name="Chart 4"/>
        <xdr:cNvGraphicFramePr/>
      </xdr:nvGraphicFramePr>
      <xdr:xfrm>
        <a:off x="7077075" y="12973050"/>
        <a:ext cx="3781425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0.74175</cdr:x>
      <cdr:y>0.58575</cdr:y>
    </cdr:from>
    <cdr:to>
      <cdr:x>0.816</cdr:x>
      <cdr:y>0.6315</cdr:y>
    </cdr:to>
    <cdr:sp>
      <cdr:nvSpPr>
        <cdr:cNvPr id="1" name="TextBox 1"/>
        <cdr:cNvSpPr txBox="1">
          <a:spLocks noChangeArrowheads="1"/>
        </cdr:cNvSpPr>
      </cdr:nvSpPr>
      <cdr:spPr>
        <a:xfrm>
          <a:off x="2657475" y="158115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0.2255</cdr:x>
      <cdr:y>0.869</cdr:y>
    </cdr:from>
    <cdr:to>
      <cdr:x>0.5545</cdr:x>
      <cdr:y>0.9465</cdr:y>
    </cdr:to>
    <cdr:sp>
      <cdr:nvSpPr>
        <cdr:cNvPr id="2" name="TextBox 2"/>
        <cdr:cNvSpPr txBox="1">
          <a:spLocks noChangeArrowheads="1"/>
        </cdr:cNvSpPr>
      </cdr:nvSpPr>
      <cdr:spPr>
        <a:xfrm>
          <a:off x="809625" y="2343150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0.068</cdr:x>
      <cdr:y>0.4255</cdr:y>
    </cdr:from>
    <cdr:to>
      <cdr:x>0.14225</cdr:x>
      <cdr:y>0.47125</cdr:y>
    </cdr:to>
    <cdr:sp>
      <cdr:nvSpPr>
        <cdr:cNvPr id="3" name="TextBox 3"/>
        <cdr:cNvSpPr txBox="1">
          <a:spLocks noChangeArrowheads="1"/>
        </cdr:cNvSpPr>
      </cdr:nvSpPr>
      <cdr:spPr>
        <a:xfrm>
          <a:off x="238125" y="1143000"/>
          <a:ext cx="266700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0.14225</cdr:y>
    </cdr:from>
    <cdr:to>
      <cdr:x>0.881</cdr:x>
      <cdr:y>0.28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3810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0.74625</cdr:x>
      <cdr:y>0.58725</cdr:y>
    </cdr:from>
    <cdr:to>
      <cdr:x>0.99925</cdr:x>
      <cdr:y>0.725</cdr:y>
    </cdr:to>
    <cdr:sp>
      <cdr:nvSpPr>
        <cdr:cNvPr id="2" name="TextBox 2"/>
        <cdr:cNvSpPr txBox="1">
          <a:spLocks noChangeArrowheads="1"/>
        </cdr:cNvSpPr>
      </cdr:nvSpPr>
      <cdr:spPr>
        <a:xfrm>
          <a:off x="2438400" y="15811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0.49975</cdr:y>
    </cdr:from>
    <cdr:to>
      <cdr:x>0.2065</cdr:x>
      <cdr:y>0.6375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3430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</cdr:x>
      <cdr:y>0.498</cdr:y>
    </cdr:from>
    <cdr:to>
      <cdr:x>0.82375</cdr:x>
      <cdr:y>0.5605</cdr:y>
    </cdr:to>
    <cdr:sp>
      <cdr:nvSpPr>
        <cdr:cNvPr id="1" name="TextBox 1"/>
        <cdr:cNvSpPr txBox="1">
          <a:spLocks noChangeArrowheads="1"/>
        </cdr:cNvSpPr>
      </cdr:nvSpPr>
      <cdr:spPr>
        <a:xfrm>
          <a:off x="2895600" y="1333500"/>
          <a:ext cx="19050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9525</xdr:rowOff>
    </xdr:from>
    <xdr:to>
      <xdr:col>1</xdr:col>
      <xdr:colOff>2971800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57150" y="13058775"/>
        <a:ext cx="359092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3028950</xdr:colOff>
      <xdr:row>78</xdr:row>
      <xdr:rowOff>9525</xdr:rowOff>
    </xdr:from>
    <xdr:to>
      <xdr:col>6</xdr:col>
      <xdr:colOff>419100</xdr:colOff>
      <xdr:row>94</xdr:row>
      <xdr:rowOff>114300</xdr:rowOff>
    </xdr:to>
    <xdr:graphicFrame>
      <xdr:nvGraphicFramePr>
        <xdr:cNvPr id="2" name="Chart 3"/>
        <xdr:cNvGraphicFramePr/>
      </xdr:nvGraphicFramePr>
      <xdr:xfrm>
        <a:off x="3705225" y="130587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466725</xdr:colOff>
      <xdr:row>78</xdr:row>
      <xdr:rowOff>19050</xdr:rowOff>
    </xdr:from>
    <xdr:to>
      <xdr:col>12</xdr:col>
      <xdr:colOff>104775</xdr:colOff>
      <xdr:row>94</xdr:row>
      <xdr:rowOff>114300</xdr:rowOff>
    </xdr:to>
    <xdr:graphicFrame>
      <xdr:nvGraphicFramePr>
        <xdr:cNvPr id="3" name="Chart 4"/>
        <xdr:cNvGraphicFramePr/>
      </xdr:nvGraphicFramePr>
      <xdr:xfrm>
        <a:off x="7029450" y="13068300"/>
        <a:ext cx="37623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0.705</cdr:x>
      <cdr:y>0.31975</cdr:y>
    </cdr:from>
    <cdr:to>
      <cdr:x>0.83225</cdr:x>
      <cdr:y>0.398</cdr:y>
    </cdr:to>
    <cdr:sp>
      <cdr:nvSpPr>
        <cdr:cNvPr id="1" name="TextBox 1"/>
        <cdr:cNvSpPr txBox="1">
          <a:spLocks noChangeArrowheads="1"/>
        </cdr:cNvSpPr>
      </cdr:nvSpPr>
      <cdr:spPr>
        <a:xfrm>
          <a:off x="2581275" y="84772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0.5375</cdr:x>
      <cdr:y>0.103</cdr:y>
    </cdr:from>
    <cdr:to>
      <cdr:x>0.62575</cdr:x>
      <cdr:y>0.18125</cdr:y>
    </cdr:to>
    <cdr:sp>
      <cdr:nvSpPr>
        <cdr:cNvPr id="2" name="TextBox 2"/>
        <cdr:cNvSpPr txBox="1">
          <a:spLocks noChangeArrowheads="1"/>
        </cdr:cNvSpPr>
      </cdr:nvSpPr>
      <cdr:spPr>
        <a:xfrm>
          <a:off x="1962150" y="266700"/>
          <a:ext cx="3238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0.4755</cdr:x>
      <cdr:y>0.23875</cdr:y>
    </cdr:from>
    <cdr:to>
      <cdr:x>0.48075</cdr:x>
      <cdr:y>0.24225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743075" y="6381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0.62975</cdr:x>
      <cdr:y>0.772</cdr:y>
    </cdr:from>
    <cdr:to>
      <cdr:x>0.757</cdr:x>
      <cdr:y>0.836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305050" y="2057400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0.1755</cdr:x>
      <cdr:y>0.70875</cdr:y>
    </cdr:from>
    <cdr:to>
      <cdr:x>0.30275</cdr:x>
      <cdr:y>0.79425</cdr:y>
    </cdr:to>
    <cdr:sp>
      <cdr:nvSpPr>
        <cdr:cNvPr id="5" name="TextBox 5"/>
        <cdr:cNvSpPr txBox="1">
          <a:spLocks noChangeArrowheads="1"/>
        </cdr:cNvSpPr>
      </cdr:nvSpPr>
      <cdr:spPr>
        <a:xfrm>
          <a:off x="638175" y="18954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0.3855</cdr:x>
      <cdr:y>0.23875</cdr:y>
    </cdr:from>
    <cdr:to>
      <cdr:x>0.39075</cdr:x>
      <cdr:y>0.24225</cdr:y>
    </cdr:to>
    <cdr:sp>
      <cdr:nvSpPr>
        <cdr:cNvPr id="6" name="TextBox 6"/>
        <cdr:cNvSpPr txBox="1">
          <a:spLocks noChangeArrowheads="1"/>
        </cdr:cNvSpPr>
      </cdr:nvSpPr>
      <cdr:spPr>
        <a:xfrm>
          <a:off x="1409700" y="638175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0.25</cdr:x>
      <cdr:y>0.125</cdr:y>
    </cdr:from>
    <cdr:to>
      <cdr:x>0.37725</cdr:x>
      <cdr:y>0.20325</cdr:y>
    </cdr:to>
    <cdr:sp>
      <cdr:nvSpPr>
        <cdr:cNvPr id="7" name="TextBox 7"/>
        <cdr:cNvSpPr txBox="1">
          <a:spLocks noChangeArrowheads="1"/>
        </cdr:cNvSpPr>
      </cdr:nvSpPr>
      <cdr:spPr>
        <a:xfrm>
          <a:off x="914400" y="333375"/>
          <a:ext cx="466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83</xdr:row>
      <xdr:rowOff>57150</xdr:rowOff>
    </xdr:from>
    <xdr:to>
      <xdr:col>1</xdr:col>
      <xdr:colOff>3133725</xdr:colOff>
      <xdr:row>100</xdr:row>
      <xdr:rowOff>0</xdr:rowOff>
    </xdr:to>
    <xdr:graphicFrame>
      <xdr:nvGraphicFramePr>
        <xdr:cNvPr id="1" name="Chart 1"/>
        <xdr:cNvGraphicFramePr/>
      </xdr:nvGraphicFramePr>
      <xdr:xfrm>
        <a:off x="114300" y="13963650"/>
        <a:ext cx="369570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83</xdr:row>
      <xdr:rowOff>66675</xdr:rowOff>
    </xdr:from>
    <xdr:to>
      <xdr:col>7</xdr:col>
      <xdr:colOff>76200</xdr:colOff>
      <xdr:row>99</xdr:row>
      <xdr:rowOff>152400</xdr:rowOff>
    </xdr:to>
    <xdr:graphicFrame>
      <xdr:nvGraphicFramePr>
        <xdr:cNvPr id="2" name="Chart 2"/>
        <xdr:cNvGraphicFramePr/>
      </xdr:nvGraphicFramePr>
      <xdr:xfrm>
        <a:off x="3876675" y="13973175"/>
        <a:ext cx="36671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123825</xdr:colOff>
      <xdr:row>83</xdr:row>
      <xdr:rowOff>57150</xdr:rowOff>
    </xdr:from>
    <xdr:to>
      <xdr:col>25</xdr:col>
      <xdr:colOff>0</xdr:colOff>
      <xdr:row>100</xdr:row>
      <xdr:rowOff>9525</xdr:rowOff>
    </xdr:to>
    <xdr:graphicFrame>
      <xdr:nvGraphicFramePr>
        <xdr:cNvPr id="3" name="Chart 3"/>
        <xdr:cNvGraphicFramePr/>
      </xdr:nvGraphicFramePr>
      <xdr:xfrm>
        <a:off x="7591425" y="13963650"/>
        <a:ext cx="38385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85725</xdr:colOff>
      <xdr:row>67</xdr:row>
      <xdr:rowOff>38100</xdr:rowOff>
    </xdr:from>
    <xdr:to>
      <xdr:col>1</xdr:col>
      <xdr:colOff>1885950</xdr:colOff>
      <xdr:row>68</xdr:row>
      <xdr:rowOff>9525</xdr:rowOff>
    </xdr:to>
    <xdr:sp>
      <xdr:nvSpPr>
        <xdr:cNvPr id="4" name="AutoShape 7"/>
        <xdr:cNvSpPr>
          <a:spLocks/>
        </xdr:cNvSpPr>
      </xdr:nvSpPr>
      <xdr:spPr>
        <a:xfrm>
          <a:off x="762000" y="11287125"/>
          <a:ext cx="1800225" cy="13335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1266825</xdr:colOff>
      <xdr:row>68</xdr:row>
      <xdr:rowOff>104775</xdr:rowOff>
    </xdr:to>
    <xdr:sp>
      <xdr:nvSpPr>
        <xdr:cNvPr id="5" name="AutoShape 8"/>
        <xdr:cNvSpPr>
          <a:spLocks/>
        </xdr:cNvSpPr>
      </xdr:nvSpPr>
      <xdr:spPr>
        <a:xfrm>
          <a:off x="733425" y="11439525"/>
          <a:ext cx="1209675" cy="76200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66675</xdr:colOff>
      <xdr:row>69</xdr:row>
      <xdr:rowOff>38100</xdr:rowOff>
    </xdr:from>
    <xdr:to>
      <xdr:col>1</xdr:col>
      <xdr:colOff>1809750</xdr:colOff>
      <xdr:row>69</xdr:row>
      <xdr:rowOff>104775</xdr:rowOff>
    </xdr:to>
    <xdr:sp>
      <xdr:nvSpPr>
        <xdr:cNvPr id="6" name="AutoShape 10"/>
        <xdr:cNvSpPr>
          <a:spLocks/>
        </xdr:cNvSpPr>
      </xdr:nvSpPr>
      <xdr:spPr>
        <a:xfrm>
          <a:off x="742950" y="11610975"/>
          <a:ext cx="1743075" cy="666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68</xdr:row>
      <xdr:rowOff>28575</xdr:rowOff>
    </xdr:from>
    <xdr:to>
      <xdr:col>1</xdr:col>
      <xdr:colOff>1247775</xdr:colOff>
      <xdr:row>68</xdr:row>
      <xdr:rowOff>133350</xdr:rowOff>
    </xdr:to>
    <xdr:sp>
      <xdr:nvSpPr>
        <xdr:cNvPr id="7" name="AutoShape 12"/>
        <xdr:cNvSpPr>
          <a:spLocks/>
        </xdr:cNvSpPr>
      </xdr:nvSpPr>
      <xdr:spPr>
        <a:xfrm>
          <a:off x="733425" y="11439525"/>
          <a:ext cx="1190625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57150</xdr:colOff>
      <xdr:row>69</xdr:row>
      <xdr:rowOff>28575</xdr:rowOff>
    </xdr:from>
    <xdr:to>
      <xdr:col>1</xdr:col>
      <xdr:colOff>1790700</xdr:colOff>
      <xdr:row>69</xdr:row>
      <xdr:rowOff>133350</xdr:rowOff>
    </xdr:to>
    <xdr:sp>
      <xdr:nvSpPr>
        <xdr:cNvPr id="8" name="AutoShape 13"/>
        <xdr:cNvSpPr>
          <a:spLocks/>
        </xdr:cNvSpPr>
      </xdr:nvSpPr>
      <xdr:spPr>
        <a:xfrm>
          <a:off x="733425" y="11601450"/>
          <a:ext cx="1733550" cy="104775"/>
        </a:xfrm>
        <a:prstGeom prst="leftArrow">
          <a:avLst>
            <a:gd name="adj1" fmla="val -25296"/>
            <a:gd name="adj2" fmla="val -13888"/>
          </a:avLst>
        </a:prstGeom>
        <a:solidFill>
          <a:srgbClr val="000000"/>
        </a:solidFill>
        <a:ln w="1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0.74625</cdr:x>
      <cdr:y>0.337</cdr:y>
    </cdr:from>
    <cdr:to>
      <cdr:x>0.949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514600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0.68475</cdr:x>
      <cdr:y>0.768</cdr:y>
    </cdr:from>
    <cdr:to>
      <cdr:x>0.92975</cdr:x>
      <cdr:y>0.90475</cdr:y>
    </cdr:to>
    <cdr:sp>
      <cdr:nvSpPr>
        <cdr:cNvPr id="2" name="TextBox 2"/>
        <cdr:cNvSpPr txBox="1">
          <a:spLocks noChangeArrowheads="1"/>
        </cdr:cNvSpPr>
      </cdr:nvSpPr>
      <cdr:spPr>
        <a:xfrm>
          <a:off x="2314575" y="2076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0.00925</cdr:x>
      <cdr:y>0.674</cdr:y>
    </cdr:from>
    <cdr:to>
      <cdr:x>0.2035</cdr:x>
      <cdr:y>0.81075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8288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0.6565</cdr:x>
      <cdr:y>0.1745</cdr:y>
    </cdr:from>
    <cdr:to>
      <cdr:x>0.8715</cdr:x>
      <cdr:y>0.31175</cdr:y>
    </cdr:to>
    <cdr:sp>
      <cdr:nvSpPr>
        <cdr:cNvPr id="1" name="TextBox 1"/>
        <cdr:cNvSpPr txBox="1">
          <a:spLocks noChangeArrowheads="1"/>
        </cdr:cNvSpPr>
      </cdr:nvSpPr>
      <cdr:spPr>
        <a:xfrm>
          <a:off x="2085975" y="4667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0.73625</cdr:x>
      <cdr:y>0.3565</cdr:y>
    </cdr:from>
    <cdr:to>
      <cdr:x>0.996</cdr:x>
      <cdr:y>0.49375</cdr:y>
    </cdr:to>
    <cdr:sp>
      <cdr:nvSpPr>
        <cdr:cNvPr id="2" name="TextBox 2"/>
        <cdr:cNvSpPr txBox="1">
          <a:spLocks noChangeArrowheads="1"/>
        </cdr:cNvSpPr>
      </cdr:nvSpPr>
      <cdr:spPr>
        <a:xfrm>
          <a:off x="2343150" y="9620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0.14425</cdr:x>
      <cdr:y>0.80725</cdr:y>
    </cdr:from>
    <cdr:to>
      <cdr:x>0.35025</cdr:x>
      <cdr:y>0.9445</cdr:y>
    </cdr:to>
    <cdr:sp>
      <cdr:nvSpPr>
        <cdr:cNvPr id="3" name="TextBox 3"/>
        <cdr:cNvSpPr txBox="1">
          <a:spLocks noChangeArrowheads="1"/>
        </cdr:cNvSpPr>
      </cdr:nvSpPr>
      <cdr:spPr>
        <a:xfrm>
          <a:off x="457200" y="21812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78</xdr:row>
      <xdr:rowOff>0</xdr:rowOff>
    </xdr:from>
    <xdr:to>
      <xdr:col>1</xdr:col>
      <xdr:colOff>2752725</xdr:colOff>
      <xdr:row>94</xdr:row>
      <xdr:rowOff>123825</xdr:rowOff>
    </xdr:to>
    <xdr:graphicFrame>
      <xdr:nvGraphicFramePr>
        <xdr:cNvPr id="1" name="Chart 2"/>
        <xdr:cNvGraphicFramePr/>
      </xdr:nvGraphicFramePr>
      <xdr:xfrm>
        <a:off x="57150" y="13049250"/>
        <a:ext cx="33813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2847975</xdr:colOff>
      <xdr:row>78</xdr:row>
      <xdr:rowOff>9525</xdr:rowOff>
    </xdr:from>
    <xdr:to>
      <xdr:col>6</xdr:col>
      <xdr:colOff>466725</xdr:colOff>
      <xdr:row>94</xdr:row>
      <xdr:rowOff>123825</xdr:rowOff>
    </xdr:to>
    <xdr:graphicFrame>
      <xdr:nvGraphicFramePr>
        <xdr:cNvPr id="2" name="Chart 3"/>
        <xdr:cNvGraphicFramePr/>
      </xdr:nvGraphicFramePr>
      <xdr:xfrm>
        <a:off x="3533775" y="1305877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78</xdr:row>
      <xdr:rowOff>9525</xdr:rowOff>
    </xdr:from>
    <xdr:to>
      <xdr:col>12</xdr:col>
      <xdr:colOff>133350</xdr:colOff>
      <xdr:row>94</xdr:row>
      <xdr:rowOff>114300</xdr:rowOff>
    </xdr:to>
    <xdr:graphicFrame>
      <xdr:nvGraphicFramePr>
        <xdr:cNvPr id="3" name="Chart 5"/>
        <xdr:cNvGraphicFramePr/>
      </xdr:nvGraphicFramePr>
      <xdr:xfrm>
        <a:off x="6781800" y="13058775"/>
        <a:ext cx="3600450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0.7795</cdr:x>
      <cdr:y>0.442</cdr:y>
    </cdr:from>
    <cdr:to>
      <cdr:x>0.973</cdr:x>
      <cdr:y>0.57875</cdr:y>
    </cdr:to>
    <cdr:sp>
      <cdr:nvSpPr>
        <cdr:cNvPr id="1" name="TextBox 1"/>
        <cdr:cNvSpPr txBox="1">
          <a:spLocks noChangeArrowheads="1"/>
        </cdr:cNvSpPr>
      </cdr:nvSpPr>
      <cdr:spPr>
        <a:xfrm>
          <a:off x="2752725" y="119062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0.0055</cdr:x>
      <cdr:y>0.819</cdr:y>
    </cdr:from>
    <cdr:to>
      <cdr:x>0.33875</cdr:x>
      <cdr:y>0.89625</cdr:y>
    </cdr:to>
    <cdr:sp>
      <cdr:nvSpPr>
        <cdr:cNvPr id="2" name="TextBox 2"/>
        <cdr:cNvSpPr txBox="1">
          <a:spLocks noChangeArrowheads="1"/>
        </cdr:cNvSpPr>
      </cdr:nvSpPr>
      <cdr:spPr>
        <a:xfrm>
          <a:off x="19050" y="2219325"/>
          <a:ext cx="11811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0.045</cdr:x>
      <cdr:y>0.33025</cdr:y>
    </cdr:from>
    <cdr:to>
      <cdr:x>0.139</cdr:x>
      <cdr:y>0.4005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8953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0.78525</cdr:x>
      <cdr:y>0.2465</cdr:y>
    </cdr:from>
    <cdr:to>
      <cdr:x>0.9945</cdr:x>
      <cdr:y>0.38325</cdr:y>
    </cdr:to>
    <cdr:sp>
      <cdr:nvSpPr>
        <cdr:cNvPr id="1" name="TextBox 1"/>
        <cdr:cNvSpPr txBox="1">
          <a:spLocks noChangeArrowheads="1"/>
        </cdr:cNvSpPr>
      </cdr:nvSpPr>
      <cdr:spPr>
        <a:xfrm>
          <a:off x="2571750" y="6667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0.68025</cdr:x>
      <cdr:y>0.74975</cdr:y>
    </cdr:from>
    <cdr:to>
      <cdr:x>0.93325</cdr:x>
      <cdr:y>0.8865</cdr:y>
    </cdr:to>
    <cdr:sp>
      <cdr:nvSpPr>
        <cdr:cNvPr id="2" name="TextBox 2"/>
        <cdr:cNvSpPr txBox="1">
          <a:spLocks noChangeArrowheads="1"/>
        </cdr:cNvSpPr>
      </cdr:nvSpPr>
      <cdr:spPr>
        <a:xfrm>
          <a:off x="2228850" y="2028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0.04175</cdr:x>
      <cdr:y>0.6845</cdr:y>
    </cdr:from>
    <cdr:to>
      <cdr:x>0.24225</cdr:x>
      <cdr:y>0.82125</cdr:y>
    </cdr:to>
    <cdr:sp>
      <cdr:nvSpPr>
        <cdr:cNvPr id="3" name="TextBox 3"/>
        <cdr:cNvSpPr txBox="1">
          <a:spLocks noChangeArrowheads="1"/>
        </cdr:cNvSpPr>
      </cdr:nvSpPr>
      <cdr:spPr>
        <a:xfrm>
          <a:off x="133350" y="18573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78</xdr:row>
      <xdr:rowOff>28575</xdr:rowOff>
    </xdr:from>
    <xdr:to>
      <xdr:col>1</xdr:col>
      <xdr:colOff>2943225</xdr:colOff>
      <xdr:row>94</xdr:row>
      <xdr:rowOff>152400</xdr:rowOff>
    </xdr:to>
    <xdr:graphicFrame>
      <xdr:nvGraphicFramePr>
        <xdr:cNvPr id="1" name="Chart 2"/>
        <xdr:cNvGraphicFramePr/>
      </xdr:nvGraphicFramePr>
      <xdr:xfrm>
        <a:off x="76200" y="13077825"/>
        <a:ext cx="354330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2981325</xdr:colOff>
      <xdr:row>78</xdr:row>
      <xdr:rowOff>28575</xdr:rowOff>
    </xdr:from>
    <xdr:to>
      <xdr:col>6</xdr:col>
      <xdr:colOff>609600</xdr:colOff>
      <xdr:row>94</xdr:row>
      <xdr:rowOff>152400</xdr:rowOff>
    </xdr:to>
    <xdr:graphicFrame>
      <xdr:nvGraphicFramePr>
        <xdr:cNvPr id="2" name="Chart 3"/>
        <xdr:cNvGraphicFramePr/>
      </xdr:nvGraphicFramePr>
      <xdr:xfrm>
        <a:off x="3657600" y="13077825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657225</xdr:colOff>
      <xdr:row>78</xdr:row>
      <xdr:rowOff>38100</xdr:rowOff>
    </xdr:from>
    <xdr:to>
      <xdr:col>12</xdr:col>
      <xdr:colOff>161925</xdr:colOff>
      <xdr:row>95</xdr:row>
      <xdr:rowOff>0</xdr:rowOff>
    </xdr:to>
    <xdr:graphicFrame>
      <xdr:nvGraphicFramePr>
        <xdr:cNvPr id="3" name="Chart 4"/>
        <xdr:cNvGraphicFramePr/>
      </xdr:nvGraphicFramePr>
      <xdr:xfrm>
        <a:off x="6981825" y="13087350"/>
        <a:ext cx="3619500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9.x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\\\\\\\\\\\\\\\\" TargetMode="External" /><Relationship Id="rId2" Type="http://schemas.openxmlformats.org/officeDocument/2006/relationships/drawing" Target="../drawings/drawing12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37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0.140625" style="337" customWidth="1"/>
    <col min="2" max="2" width="9.7109375" style="337" customWidth="1"/>
    <col min="3" max="3" width="50.140625" style="55" customWidth="1"/>
    <col min="4" max="4" width="45.57421875" style="343" bestFit="1" customWidth="1"/>
    <col min="5" max="5" width="31.7109375" style="55" bestFit="1" customWidth="1"/>
    <col min="6" max="6" width="22.57421875" style="55" bestFit="1" customWidth="1"/>
  </cols>
  <sheetData>
    <row r="1" spans="1:6" s="50" customFormat="1" ht="12.75">
      <c r="A1" s="51" t="s">
        <v>80</v>
      </c>
      <c r="B1" s="51" t="s">
        <v>79</v>
      </c>
      <c r="C1" s="51" t="s">
        <v>0</v>
      </c>
      <c r="D1" s="52" t="s">
        <v>77</v>
      </c>
      <c r="E1" s="51" t="s">
        <v>78</v>
      </c>
      <c r="F1" s="53"/>
    </row>
    <row r="2" spans="1:6" s="50" customFormat="1" ht="12.75">
      <c r="A2" s="51" t="s">
        <v>81</v>
      </c>
      <c r="B2" s="51" t="s">
        <v>0</v>
      </c>
      <c r="C2" s="51"/>
      <c r="D2" s="52"/>
      <c r="E2" s="51"/>
      <c r="F2" s="54" t="s">
        <v>144</v>
      </c>
    </row>
    <row r="3" ht="4.5" customHeight="1">
      <c r="D3" s="34"/>
    </row>
    <row r="4" spans="1:6" ht="12.75">
      <c r="A4" s="340" t="s">
        <v>431</v>
      </c>
      <c r="B4" s="340">
        <v>1</v>
      </c>
      <c r="C4" s="336" t="s">
        <v>432</v>
      </c>
      <c r="D4" s="34" t="s">
        <v>534</v>
      </c>
      <c r="E4" s="336" t="s">
        <v>374</v>
      </c>
      <c r="F4" s="336" t="s">
        <v>535</v>
      </c>
    </row>
    <row r="5" spans="1:6" ht="12.75">
      <c r="A5" s="340" t="s">
        <v>530</v>
      </c>
      <c r="B5" s="340">
        <v>1</v>
      </c>
      <c r="C5" s="336" t="s">
        <v>531</v>
      </c>
      <c r="D5" s="34" t="s">
        <v>599</v>
      </c>
      <c r="E5" s="336" t="s">
        <v>374</v>
      </c>
      <c r="F5" s="336" t="s">
        <v>598</v>
      </c>
    </row>
    <row r="6" spans="1:6" ht="12.75">
      <c r="A6" s="340" t="s">
        <v>431</v>
      </c>
      <c r="B6" s="340">
        <v>1</v>
      </c>
      <c r="C6" s="336" t="s">
        <v>432</v>
      </c>
      <c r="D6" s="34" t="s">
        <v>599</v>
      </c>
      <c r="E6" s="336" t="s">
        <v>374</v>
      </c>
      <c r="F6" s="336" t="s">
        <v>604</v>
      </c>
    </row>
    <row r="7" spans="1:6" ht="12.75">
      <c r="A7" s="340" t="s">
        <v>15</v>
      </c>
      <c r="B7" s="340">
        <v>3</v>
      </c>
      <c r="C7" s="336" t="s">
        <v>491</v>
      </c>
      <c r="D7" s="34" t="s">
        <v>673</v>
      </c>
      <c r="E7" s="336" t="s">
        <v>374</v>
      </c>
      <c r="F7" s="336" t="s">
        <v>662</v>
      </c>
    </row>
    <row r="8" spans="1:6" ht="12.75">
      <c r="A8" s="340" t="s">
        <v>15</v>
      </c>
      <c r="B8" s="340">
        <v>1</v>
      </c>
      <c r="C8" s="336" t="s">
        <v>495</v>
      </c>
      <c r="D8" s="34" t="s">
        <v>646</v>
      </c>
      <c r="E8" s="336" t="s">
        <v>374</v>
      </c>
      <c r="F8" s="336" t="s">
        <v>604</v>
      </c>
    </row>
    <row r="9" spans="1:6" ht="12.75">
      <c r="A9" s="340" t="s">
        <v>15</v>
      </c>
      <c r="B9" s="340">
        <v>1</v>
      </c>
      <c r="C9" s="336" t="s">
        <v>497</v>
      </c>
      <c r="D9" s="34" t="s">
        <v>646</v>
      </c>
      <c r="E9" s="336" t="s">
        <v>374</v>
      </c>
      <c r="F9" s="336" t="s">
        <v>598</v>
      </c>
    </row>
    <row r="10" spans="1:6" ht="12.75">
      <c r="A10" s="340" t="s">
        <v>15</v>
      </c>
      <c r="B10" s="340">
        <v>1</v>
      </c>
      <c r="C10" s="336" t="s">
        <v>497</v>
      </c>
      <c r="D10" s="34" t="s">
        <v>646</v>
      </c>
      <c r="E10" s="336" t="s">
        <v>374</v>
      </c>
      <c r="F10" s="336" t="s">
        <v>601</v>
      </c>
    </row>
    <row r="11" spans="1:6" ht="12.75">
      <c r="A11" s="340" t="s">
        <v>15</v>
      </c>
      <c r="B11" s="340">
        <v>2</v>
      </c>
      <c r="C11" s="336" t="s">
        <v>497</v>
      </c>
      <c r="D11" s="34" t="s">
        <v>646</v>
      </c>
      <c r="E11" s="336" t="s">
        <v>374</v>
      </c>
      <c r="F11" s="336" t="s">
        <v>604</v>
      </c>
    </row>
    <row r="12" spans="1:6" ht="12.75">
      <c r="A12" s="27" t="s">
        <v>10</v>
      </c>
      <c r="B12" s="27">
        <v>1</v>
      </c>
      <c r="C12" s="338" t="s">
        <v>467</v>
      </c>
      <c r="D12" s="34" t="s">
        <v>470</v>
      </c>
      <c r="E12" s="338" t="s">
        <v>408</v>
      </c>
      <c r="F12" s="338" t="s">
        <v>436</v>
      </c>
    </row>
    <row r="13" spans="1:6" ht="12.75">
      <c r="A13" s="340" t="s">
        <v>11</v>
      </c>
      <c r="B13" s="340">
        <v>1</v>
      </c>
      <c r="C13" s="336" t="s">
        <v>12</v>
      </c>
      <c r="D13" s="34" t="s">
        <v>479</v>
      </c>
      <c r="E13" s="336" t="s">
        <v>374</v>
      </c>
      <c r="F13" s="336" t="s">
        <v>436</v>
      </c>
    </row>
    <row r="14" spans="1:6" ht="12.75">
      <c r="A14" s="27" t="s">
        <v>15</v>
      </c>
      <c r="B14" s="27">
        <v>1</v>
      </c>
      <c r="C14" s="338" t="s">
        <v>406</v>
      </c>
      <c r="D14" s="34" t="s">
        <v>503</v>
      </c>
      <c r="E14" s="338" t="s">
        <v>408</v>
      </c>
      <c r="F14" s="338" t="s">
        <v>434</v>
      </c>
    </row>
    <row r="15" spans="1:6" ht="12.75">
      <c r="A15" s="340" t="s">
        <v>448</v>
      </c>
      <c r="B15" s="340">
        <v>1</v>
      </c>
      <c r="C15" s="336" t="s">
        <v>449</v>
      </c>
      <c r="D15" s="34" t="s">
        <v>450</v>
      </c>
      <c r="E15" s="336" t="s">
        <v>374</v>
      </c>
      <c r="F15" s="336" t="s">
        <v>434</v>
      </c>
    </row>
    <row r="16" spans="1:6" ht="12.75">
      <c r="A16" s="114" t="s">
        <v>448</v>
      </c>
      <c r="B16" s="114">
        <v>1</v>
      </c>
      <c r="C16" s="342" t="s">
        <v>449</v>
      </c>
      <c r="D16" s="34" t="s">
        <v>450</v>
      </c>
      <c r="E16" s="342" t="s">
        <v>377</v>
      </c>
      <c r="F16" s="342" t="s">
        <v>535</v>
      </c>
    </row>
    <row r="17" spans="1:6" ht="12.75">
      <c r="A17" s="114" t="s">
        <v>448</v>
      </c>
      <c r="B17" s="114">
        <v>1</v>
      </c>
      <c r="C17" s="342" t="s">
        <v>449</v>
      </c>
      <c r="D17" s="34" t="s">
        <v>450</v>
      </c>
      <c r="E17" s="342" t="s">
        <v>377</v>
      </c>
      <c r="F17" s="342" t="s">
        <v>598</v>
      </c>
    </row>
    <row r="18" spans="1:6" ht="12.75">
      <c r="A18" s="337" t="s">
        <v>448</v>
      </c>
      <c r="B18" s="337">
        <v>1</v>
      </c>
      <c r="C18" s="55" t="s">
        <v>449</v>
      </c>
      <c r="D18" s="34" t="s">
        <v>450</v>
      </c>
      <c r="F18" s="55" t="s">
        <v>662</v>
      </c>
    </row>
    <row r="19" spans="1:6" ht="12.75">
      <c r="A19" s="340" t="s">
        <v>378</v>
      </c>
      <c r="B19" s="340">
        <v>1</v>
      </c>
      <c r="C19" s="336" t="s">
        <v>218</v>
      </c>
      <c r="D19" s="34" t="s">
        <v>450</v>
      </c>
      <c r="E19" s="336" t="s">
        <v>374</v>
      </c>
      <c r="F19" s="336" t="s">
        <v>436</v>
      </c>
    </row>
    <row r="20" spans="1:6" ht="12.75">
      <c r="A20" s="340" t="s">
        <v>378</v>
      </c>
      <c r="B20" s="340">
        <v>1</v>
      </c>
      <c r="C20" s="336" t="s">
        <v>218</v>
      </c>
      <c r="D20" s="34" t="s">
        <v>450</v>
      </c>
      <c r="E20" s="336" t="s">
        <v>374</v>
      </c>
      <c r="F20" s="336" t="s">
        <v>598</v>
      </c>
    </row>
    <row r="21" spans="1:6" ht="12.75">
      <c r="A21" s="114" t="s">
        <v>380</v>
      </c>
      <c r="B21" s="114">
        <v>1</v>
      </c>
      <c r="C21" s="342" t="s">
        <v>7</v>
      </c>
      <c r="D21" s="34" t="s">
        <v>450</v>
      </c>
      <c r="E21" s="342" t="s">
        <v>377</v>
      </c>
      <c r="F21" s="342" t="s">
        <v>434</v>
      </c>
    </row>
    <row r="22" spans="1:6" ht="12.75">
      <c r="A22" s="340" t="s">
        <v>371</v>
      </c>
      <c r="B22" s="340">
        <v>1</v>
      </c>
      <c r="C22" s="336" t="s">
        <v>372</v>
      </c>
      <c r="D22" s="34" t="s">
        <v>373</v>
      </c>
      <c r="E22" s="336" t="s">
        <v>374</v>
      </c>
      <c r="F22" s="336" t="s">
        <v>1</v>
      </c>
    </row>
    <row r="23" spans="1:6" ht="12.75">
      <c r="A23" s="114" t="s">
        <v>448</v>
      </c>
      <c r="B23" s="114">
        <v>1</v>
      </c>
      <c r="C23" s="342" t="s">
        <v>449</v>
      </c>
      <c r="D23" s="34" t="s">
        <v>373</v>
      </c>
      <c r="E23" s="342" t="s">
        <v>377</v>
      </c>
      <c r="F23" s="342" t="s">
        <v>533</v>
      </c>
    </row>
    <row r="24" spans="1:6" ht="12.75">
      <c r="A24" s="114" t="s">
        <v>10</v>
      </c>
      <c r="B24" s="114">
        <v>1</v>
      </c>
      <c r="C24" s="342" t="s">
        <v>467</v>
      </c>
      <c r="D24" s="34" t="s">
        <v>373</v>
      </c>
      <c r="E24" s="342" t="s">
        <v>377</v>
      </c>
      <c r="F24" s="342" t="s">
        <v>601</v>
      </c>
    </row>
    <row r="25" spans="1:6" ht="12.75">
      <c r="A25" s="340" t="s">
        <v>11</v>
      </c>
      <c r="B25" s="340">
        <v>1</v>
      </c>
      <c r="C25" s="336" t="s">
        <v>12</v>
      </c>
      <c r="D25" s="34" t="s">
        <v>373</v>
      </c>
      <c r="E25" s="336" t="s">
        <v>374</v>
      </c>
      <c r="F25" s="336" t="s">
        <v>533</v>
      </c>
    </row>
    <row r="26" spans="1:6" ht="12.75">
      <c r="A26" s="340" t="s">
        <v>11</v>
      </c>
      <c r="B26" s="340">
        <v>1</v>
      </c>
      <c r="C26" s="336" t="s">
        <v>12</v>
      </c>
      <c r="D26" s="34" t="s">
        <v>373</v>
      </c>
      <c r="E26" s="336" t="s">
        <v>374</v>
      </c>
      <c r="F26" s="336" t="s">
        <v>598</v>
      </c>
    </row>
    <row r="27" spans="1:6" ht="12.75">
      <c r="A27" s="114" t="s">
        <v>11</v>
      </c>
      <c r="B27" s="114">
        <v>1</v>
      </c>
      <c r="C27" s="342" t="s">
        <v>12</v>
      </c>
      <c r="D27" s="34" t="s">
        <v>373</v>
      </c>
      <c r="E27" s="342" t="s">
        <v>377</v>
      </c>
      <c r="F27" s="342" t="s">
        <v>535</v>
      </c>
    </row>
    <row r="28" spans="1:6" ht="12.75">
      <c r="A28" s="114" t="s">
        <v>11</v>
      </c>
      <c r="B28" s="114">
        <v>1</v>
      </c>
      <c r="C28" s="342" t="s">
        <v>12</v>
      </c>
      <c r="D28" s="34" t="s">
        <v>373</v>
      </c>
      <c r="E28" s="342" t="s">
        <v>377</v>
      </c>
      <c r="F28" s="342" t="s">
        <v>533</v>
      </c>
    </row>
    <row r="29" spans="1:6" ht="12.75">
      <c r="A29" s="340" t="s">
        <v>431</v>
      </c>
      <c r="B29" s="340">
        <v>1</v>
      </c>
      <c r="C29" s="336" t="s">
        <v>432</v>
      </c>
      <c r="D29" s="34" t="s">
        <v>435</v>
      </c>
      <c r="E29" s="336" t="s">
        <v>374</v>
      </c>
      <c r="F29" s="336" t="s">
        <v>436</v>
      </c>
    </row>
    <row r="30" spans="1:6" ht="12.75">
      <c r="A30" s="340" t="s">
        <v>8</v>
      </c>
      <c r="B30" s="340">
        <v>1</v>
      </c>
      <c r="C30" s="336" t="s">
        <v>9</v>
      </c>
      <c r="D30" s="34" t="s">
        <v>460</v>
      </c>
      <c r="E30" s="336" t="s">
        <v>374</v>
      </c>
      <c r="F30" s="336" t="s">
        <v>434</v>
      </c>
    </row>
    <row r="31" spans="1:6" ht="12.75">
      <c r="A31" s="340" t="s">
        <v>8</v>
      </c>
      <c r="B31" s="340">
        <v>1</v>
      </c>
      <c r="C31" s="336" t="s">
        <v>9</v>
      </c>
      <c r="D31" s="34" t="s">
        <v>462</v>
      </c>
      <c r="E31" s="336" t="s">
        <v>374</v>
      </c>
      <c r="F31" s="336" t="s">
        <v>535</v>
      </c>
    </row>
    <row r="32" spans="1:6" ht="12.75">
      <c r="A32" s="334" t="s">
        <v>8</v>
      </c>
      <c r="B32" s="334">
        <v>1</v>
      </c>
      <c r="C32" s="341" t="s">
        <v>9</v>
      </c>
      <c r="D32" s="34" t="s">
        <v>462</v>
      </c>
      <c r="E32" s="341" t="s">
        <v>398</v>
      </c>
      <c r="F32" s="341" t="s">
        <v>434</v>
      </c>
    </row>
    <row r="33" spans="1:6" ht="12.75">
      <c r="A33" s="340" t="s">
        <v>10</v>
      </c>
      <c r="B33" s="340">
        <v>2</v>
      </c>
      <c r="C33" s="336" t="s">
        <v>467</v>
      </c>
      <c r="D33" s="34" t="s">
        <v>468</v>
      </c>
      <c r="E33" s="336" t="s">
        <v>374</v>
      </c>
      <c r="F33" s="336" t="s">
        <v>434</v>
      </c>
    </row>
    <row r="34" spans="1:6" ht="12.75">
      <c r="A34" s="138" t="s">
        <v>15</v>
      </c>
      <c r="B34" s="138">
        <v>1</v>
      </c>
      <c r="C34" s="132" t="s">
        <v>406</v>
      </c>
      <c r="D34" s="34" t="s">
        <v>651</v>
      </c>
      <c r="E34" s="132" t="s">
        <v>418</v>
      </c>
      <c r="F34" s="132" t="s">
        <v>598</v>
      </c>
    </row>
    <row r="35" spans="1:6" ht="12.75">
      <c r="A35" s="138" t="s">
        <v>15</v>
      </c>
      <c r="B35" s="138">
        <v>1</v>
      </c>
      <c r="C35" s="132" t="s">
        <v>406</v>
      </c>
      <c r="D35" s="34" t="s">
        <v>651</v>
      </c>
      <c r="E35" s="132" t="s">
        <v>418</v>
      </c>
      <c r="F35" s="132" t="s">
        <v>662</v>
      </c>
    </row>
    <row r="36" spans="1:6" ht="12.75">
      <c r="A36" s="138" t="s">
        <v>15</v>
      </c>
      <c r="B36" s="138">
        <v>1</v>
      </c>
      <c r="C36" s="132" t="s">
        <v>406</v>
      </c>
      <c r="D36" s="34" t="s">
        <v>651</v>
      </c>
      <c r="E36" s="132" t="s">
        <v>418</v>
      </c>
      <c r="F36" s="132" t="s">
        <v>661</v>
      </c>
    </row>
    <row r="37" spans="1:6" ht="12.75">
      <c r="A37" s="138" t="s">
        <v>415</v>
      </c>
      <c r="B37" s="138">
        <v>1</v>
      </c>
      <c r="C37" s="132" t="s">
        <v>416</v>
      </c>
      <c r="D37" s="34" t="s">
        <v>651</v>
      </c>
      <c r="E37" s="132" t="s">
        <v>418</v>
      </c>
      <c r="F37" s="132" t="s">
        <v>662</v>
      </c>
    </row>
    <row r="38" spans="1:6" ht="12.75">
      <c r="A38" s="340" t="s">
        <v>17</v>
      </c>
      <c r="B38" s="340">
        <v>1</v>
      </c>
      <c r="C38" s="336" t="s">
        <v>427</v>
      </c>
      <c r="D38" s="34" t="s">
        <v>658</v>
      </c>
      <c r="E38" s="336" t="s">
        <v>374</v>
      </c>
      <c r="F38" s="336" t="s">
        <v>598</v>
      </c>
    </row>
    <row r="39" spans="1:6" ht="12.75">
      <c r="A39" s="340" t="s">
        <v>17</v>
      </c>
      <c r="B39" s="340">
        <v>1</v>
      </c>
      <c r="C39" s="336" t="s">
        <v>427</v>
      </c>
      <c r="D39" s="34" t="s">
        <v>660</v>
      </c>
      <c r="E39" s="336" t="s">
        <v>374</v>
      </c>
      <c r="F39" s="336" t="s">
        <v>601</v>
      </c>
    </row>
    <row r="40" spans="1:6" ht="12.75">
      <c r="A40" s="340" t="s">
        <v>380</v>
      </c>
      <c r="B40" s="340">
        <v>1</v>
      </c>
      <c r="C40" s="336" t="s">
        <v>7</v>
      </c>
      <c r="D40" s="34" t="s">
        <v>593</v>
      </c>
      <c r="E40" s="336" t="s">
        <v>374</v>
      </c>
      <c r="F40" s="336" t="s">
        <v>598</v>
      </c>
    </row>
    <row r="41" spans="1:6" ht="12.75">
      <c r="A41" s="334" t="s">
        <v>380</v>
      </c>
      <c r="B41" s="334">
        <v>1</v>
      </c>
      <c r="C41" s="341" t="s">
        <v>7</v>
      </c>
      <c r="D41" s="34" t="s">
        <v>593</v>
      </c>
      <c r="E41" s="341" t="s">
        <v>398</v>
      </c>
      <c r="F41" s="341" t="s">
        <v>601</v>
      </c>
    </row>
    <row r="42" spans="1:6" ht="12.75">
      <c r="A42" s="340" t="s">
        <v>17</v>
      </c>
      <c r="B42" s="340">
        <v>1</v>
      </c>
      <c r="C42" s="336" t="s">
        <v>7</v>
      </c>
      <c r="D42" s="34" t="s">
        <v>593</v>
      </c>
      <c r="E42" s="336" t="s">
        <v>374</v>
      </c>
      <c r="F42" s="336" t="s">
        <v>533</v>
      </c>
    </row>
    <row r="43" spans="1:6" ht="12.75">
      <c r="A43" s="334" t="s">
        <v>17</v>
      </c>
      <c r="B43" s="334">
        <v>1</v>
      </c>
      <c r="C43" s="341" t="s">
        <v>7</v>
      </c>
      <c r="D43" s="34" t="s">
        <v>593</v>
      </c>
      <c r="E43" s="341" t="s">
        <v>398</v>
      </c>
      <c r="F43" s="341" t="s">
        <v>535</v>
      </c>
    </row>
    <row r="44" spans="1:6" ht="12.75">
      <c r="A44" s="340" t="s">
        <v>17</v>
      </c>
      <c r="B44" s="340">
        <v>1</v>
      </c>
      <c r="C44" s="336" t="s">
        <v>427</v>
      </c>
      <c r="D44" s="34" t="s">
        <v>523</v>
      </c>
      <c r="E44" s="336" t="s">
        <v>374</v>
      </c>
      <c r="F44" s="336" t="s">
        <v>434</v>
      </c>
    </row>
    <row r="45" spans="1:6" ht="12.75">
      <c r="A45" s="340" t="s">
        <v>17</v>
      </c>
      <c r="B45" s="340">
        <v>1</v>
      </c>
      <c r="C45" s="336" t="s">
        <v>427</v>
      </c>
      <c r="D45" s="34" t="s">
        <v>523</v>
      </c>
      <c r="E45" s="336" t="s">
        <v>374</v>
      </c>
      <c r="F45" s="336" t="s">
        <v>436</v>
      </c>
    </row>
    <row r="46" spans="1:6" ht="12.75">
      <c r="A46" s="340" t="s">
        <v>17</v>
      </c>
      <c r="B46" s="340">
        <v>2</v>
      </c>
      <c r="C46" s="336" t="s">
        <v>427</v>
      </c>
      <c r="D46" s="34" t="s">
        <v>523</v>
      </c>
      <c r="E46" s="336" t="s">
        <v>374</v>
      </c>
      <c r="F46" s="336" t="s">
        <v>598</v>
      </c>
    </row>
    <row r="47" spans="1:6" ht="12.75">
      <c r="A47" s="334" t="s">
        <v>17</v>
      </c>
      <c r="B47" s="334">
        <v>1</v>
      </c>
      <c r="C47" s="341" t="s">
        <v>427</v>
      </c>
      <c r="D47" s="34" t="s">
        <v>523</v>
      </c>
      <c r="E47" s="341" t="s">
        <v>375</v>
      </c>
      <c r="F47" s="341" t="s">
        <v>434</v>
      </c>
    </row>
    <row r="48" spans="1:6" ht="12.75">
      <c r="A48" s="334" t="s">
        <v>17</v>
      </c>
      <c r="B48" s="334">
        <v>1</v>
      </c>
      <c r="C48" s="341" t="s">
        <v>427</v>
      </c>
      <c r="D48" s="34" t="s">
        <v>523</v>
      </c>
      <c r="E48" s="341" t="s">
        <v>398</v>
      </c>
      <c r="F48" s="341" t="s">
        <v>598</v>
      </c>
    </row>
    <row r="49" spans="1:6" ht="12.75">
      <c r="A49" s="334" t="s">
        <v>17</v>
      </c>
      <c r="B49" s="334">
        <v>1</v>
      </c>
      <c r="C49" s="341" t="s">
        <v>427</v>
      </c>
      <c r="D49" s="34" t="s">
        <v>523</v>
      </c>
      <c r="E49" s="341" t="s">
        <v>398</v>
      </c>
      <c r="F49" s="341" t="s">
        <v>661</v>
      </c>
    </row>
    <row r="50" spans="1:6" ht="12.75">
      <c r="A50" s="114" t="s">
        <v>17</v>
      </c>
      <c r="B50" s="114">
        <v>2</v>
      </c>
      <c r="C50" s="342" t="s">
        <v>427</v>
      </c>
      <c r="D50" s="34" t="s">
        <v>523</v>
      </c>
      <c r="E50" s="342" t="s">
        <v>377</v>
      </c>
      <c r="F50" s="342" t="s">
        <v>598</v>
      </c>
    </row>
    <row r="51" spans="1:6" ht="12.75">
      <c r="A51" s="114" t="s">
        <v>17</v>
      </c>
      <c r="B51" s="114">
        <v>5</v>
      </c>
      <c r="C51" s="342" t="s">
        <v>427</v>
      </c>
      <c r="D51" s="34" t="s">
        <v>523</v>
      </c>
      <c r="E51" s="342" t="s">
        <v>377</v>
      </c>
      <c r="F51" s="342" t="s">
        <v>601</v>
      </c>
    </row>
    <row r="52" spans="1:6" ht="12.75">
      <c r="A52" s="114" t="s">
        <v>17</v>
      </c>
      <c r="B52" s="114">
        <v>1</v>
      </c>
      <c r="C52" s="342" t="s">
        <v>427</v>
      </c>
      <c r="D52" s="34" t="s">
        <v>523</v>
      </c>
      <c r="E52" s="342" t="s">
        <v>377</v>
      </c>
      <c r="F52" s="342" t="s">
        <v>662</v>
      </c>
    </row>
    <row r="53" spans="1:6" ht="12.75">
      <c r="A53" s="337" t="s">
        <v>17</v>
      </c>
      <c r="B53" s="337">
        <v>1</v>
      </c>
      <c r="C53" s="55" t="s">
        <v>427</v>
      </c>
      <c r="D53" s="34" t="s">
        <v>523</v>
      </c>
      <c r="F53" s="55" t="s">
        <v>535</v>
      </c>
    </row>
    <row r="54" spans="1:6" ht="12.75">
      <c r="A54" s="340" t="s">
        <v>378</v>
      </c>
      <c r="B54" s="340">
        <v>1</v>
      </c>
      <c r="C54" s="336" t="s">
        <v>218</v>
      </c>
      <c r="D54" s="34" t="s">
        <v>663</v>
      </c>
      <c r="E54" s="336" t="s">
        <v>374</v>
      </c>
      <c r="F54" s="336" t="s">
        <v>662</v>
      </c>
    </row>
    <row r="55" spans="1:6" ht="12.75">
      <c r="A55" s="340" t="s">
        <v>380</v>
      </c>
      <c r="B55" s="340">
        <v>1</v>
      </c>
      <c r="C55" s="336" t="s">
        <v>7</v>
      </c>
      <c r="D55" s="34" t="s">
        <v>456</v>
      </c>
      <c r="E55" s="336" t="s">
        <v>374</v>
      </c>
      <c r="F55" s="336" t="s">
        <v>436</v>
      </c>
    </row>
    <row r="56" spans="1:6" ht="12.75">
      <c r="A56" s="340" t="s">
        <v>380</v>
      </c>
      <c r="B56" s="340">
        <v>1</v>
      </c>
      <c r="C56" s="336" t="s">
        <v>7</v>
      </c>
      <c r="D56" s="34" t="s">
        <v>456</v>
      </c>
      <c r="E56" s="336" t="s">
        <v>374</v>
      </c>
      <c r="F56" s="336" t="s">
        <v>535</v>
      </c>
    </row>
    <row r="57" spans="1:6" ht="12.75">
      <c r="A57" s="340" t="s">
        <v>380</v>
      </c>
      <c r="B57" s="340">
        <v>1</v>
      </c>
      <c r="C57" s="336" t="s">
        <v>7</v>
      </c>
      <c r="D57" s="34" t="s">
        <v>456</v>
      </c>
      <c r="E57" s="336" t="s">
        <v>374</v>
      </c>
      <c r="F57" s="336" t="s">
        <v>598</v>
      </c>
    </row>
    <row r="58" spans="1:6" ht="12.75">
      <c r="A58" s="334" t="s">
        <v>17</v>
      </c>
      <c r="B58" s="334">
        <v>1</v>
      </c>
      <c r="C58" s="341" t="s">
        <v>7</v>
      </c>
      <c r="D58" s="34" t="s">
        <v>456</v>
      </c>
      <c r="E58" s="341" t="s">
        <v>398</v>
      </c>
      <c r="F58" s="341" t="s">
        <v>434</v>
      </c>
    </row>
    <row r="59" spans="1:6" ht="12.75">
      <c r="A59" s="27" t="s">
        <v>10</v>
      </c>
      <c r="B59" s="27">
        <v>1</v>
      </c>
      <c r="C59" s="338" t="s">
        <v>467</v>
      </c>
      <c r="D59" s="34" t="s">
        <v>471</v>
      </c>
      <c r="E59" s="338" t="s">
        <v>408</v>
      </c>
      <c r="F59" s="338" t="s">
        <v>436</v>
      </c>
    </row>
    <row r="60" spans="1:6" ht="12.75">
      <c r="A60" s="27" t="s">
        <v>15</v>
      </c>
      <c r="B60" s="27">
        <v>1</v>
      </c>
      <c r="C60" s="338" t="s">
        <v>403</v>
      </c>
      <c r="D60" s="34" t="s">
        <v>471</v>
      </c>
      <c r="E60" s="338" t="s">
        <v>408</v>
      </c>
      <c r="F60" s="338" t="s">
        <v>661</v>
      </c>
    </row>
    <row r="61" spans="1:6" ht="12.75">
      <c r="A61" s="27" t="s">
        <v>15</v>
      </c>
      <c r="B61" s="27">
        <v>1</v>
      </c>
      <c r="C61" s="338" t="s">
        <v>406</v>
      </c>
      <c r="D61" s="34" t="s">
        <v>471</v>
      </c>
      <c r="E61" s="338" t="s">
        <v>408</v>
      </c>
      <c r="F61" s="338" t="s">
        <v>436</v>
      </c>
    </row>
    <row r="62" spans="1:6" ht="12.75">
      <c r="A62" s="27" t="s">
        <v>15</v>
      </c>
      <c r="B62" s="27">
        <v>2</v>
      </c>
      <c r="C62" s="338" t="s">
        <v>406</v>
      </c>
      <c r="D62" s="34" t="s">
        <v>471</v>
      </c>
      <c r="E62" s="338" t="s">
        <v>408</v>
      </c>
      <c r="F62" s="338" t="s">
        <v>535</v>
      </c>
    </row>
    <row r="63" spans="1:6" ht="12.75">
      <c r="A63" s="340" t="s">
        <v>15</v>
      </c>
      <c r="B63" s="340">
        <v>1</v>
      </c>
      <c r="C63" s="336" t="s">
        <v>403</v>
      </c>
      <c r="D63" s="34" t="s">
        <v>640</v>
      </c>
      <c r="E63" s="336" t="s">
        <v>374</v>
      </c>
      <c r="F63" s="336" t="s">
        <v>601</v>
      </c>
    </row>
    <row r="64" spans="1:6" ht="12.75">
      <c r="A64" s="340" t="s">
        <v>15</v>
      </c>
      <c r="B64" s="340">
        <v>1</v>
      </c>
      <c r="C64" s="336" t="s">
        <v>403</v>
      </c>
      <c r="D64" s="34" t="s">
        <v>640</v>
      </c>
      <c r="E64" s="336" t="s">
        <v>374</v>
      </c>
      <c r="F64" s="336" t="s">
        <v>604</v>
      </c>
    </row>
    <row r="65" spans="1:6" ht="12.75">
      <c r="A65" s="114" t="s">
        <v>371</v>
      </c>
      <c r="B65" s="114">
        <v>1</v>
      </c>
      <c r="C65" s="342" t="s">
        <v>372</v>
      </c>
      <c r="D65" s="34" t="s">
        <v>376</v>
      </c>
      <c r="E65" s="342" t="s">
        <v>377</v>
      </c>
      <c r="F65" s="342" t="s">
        <v>1</v>
      </c>
    </row>
    <row r="66" spans="1:6" ht="12.75">
      <c r="A66" s="334" t="s">
        <v>15</v>
      </c>
      <c r="B66" s="334">
        <v>1</v>
      </c>
      <c r="C66" s="341" t="s">
        <v>403</v>
      </c>
      <c r="D66" s="34" t="s">
        <v>501</v>
      </c>
      <c r="E66" s="341" t="s">
        <v>398</v>
      </c>
      <c r="F66" s="341" t="s">
        <v>601</v>
      </c>
    </row>
    <row r="67" spans="1:6" ht="12.75">
      <c r="A67" s="340" t="s">
        <v>15</v>
      </c>
      <c r="B67" s="340">
        <v>1</v>
      </c>
      <c r="C67" s="336" t="s">
        <v>405</v>
      </c>
      <c r="D67" s="34" t="s">
        <v>501</v>
      </c>
      <c r="E67" s="336" t="s">
        <v>374</v>
      </c>
      <c r="F67" s="336" t="s">
        <v>434</v>
      </c>
    </row>
    <row r="68" spans="1:6" ht="12.75">
      <c r="A68" s="340" t="s">
        <v>17</v>
      </c>
      <c r="B68" s="340">
        <v>1</v>
      </c>
      <c r="C68" s="336" t="s">
        <v>529</v>
      </c>
      <c r="D68" s="34" t="s">
        <v>501</v>
      </c>
      <c r="E68" s="336" t="s">
        <v>374</v>
      </c>
      <c r="F68" s="336" t="s">
        <v>434</v>
      </c>
    </row>
    <row r="69" spans="1:6" ht="12.75">
      <c r="A69" s="334" t="s">
        <v>17</v>
      </c>
      <c r="B69" s="334">
        <v>1</v>
      </c>
      <c r="C69" s="341" t="s">
        <v>427</v>
      </c>
      <c r="D69" s="34" t="s">
        <v>525</v>
      </c>
      <c r="E69" s="341" t="s">
        <v>398</v>
      </c>
      <c r="F69" s="341" t="s">
        <v>434</v>
      </c>
    </row>
    <row r="70" spans="1:6" ht="12.75">
      <c r="A70" s="337" t="s">
        <v>15</v>
      </c>
      <c r="B70" s="337">
        <v>1</v>
      </c>
      <c r="C70" s="55" t="s">
        <v>406</v>
      </c>
      <c r="D70" s="34" t="s">
        <v>677</v>
      </c>
      <c r="F70" s="55" t="s">
        <v>662</v>
      </c>
    </row>
    <row r="71" spans="1:6" ht="12.75">
      <c r="A71" s="114" t="s">
        <v>10</v>
      </c>
      <c r="B71" s="114">
        <v>1</v>
      </c>
      <c r="C71" s="342" t="s">
        <v>467</v>
      </c>
      <c r="D71" s="34" t="s">
        <v>563</v>
      </c>
      <c r="E71" s="342" t="s">
        <v>377</v>
      </c>
      <c r="F71" s="342" t="s">
        <v>598</v>
      </c>
    </row>
    <row r="72" spans="1:6" ht="12.75">
      <c r="A72" s="340" t="s">
        <v>15</v>
      </c>
      <c r="B72" s="340">
        <v>1</v>
      </c>
      <c r="C72" s="336" t="s">
        <v>399</v>
      </c>
      <c r="D72" s="34" t="s">
        <v>563</v>
      </c>
      <c r="E72" s="336" t="s">
        <v>374</v>
      </c>
      <c r="F72" s="336" t="s">
        <v>535</v>
      </c>
    </row>
    <row r="73" spans="1:6" ht="12.75">
      <c r="A73" s="340" t="s">
        <v>15</v>
      </c>
      <c r="B73" s="340">
        <v>1</v>
      </c>
      <c r="C73" s="336" t="s">
        <v>403</v>
      </c>
      <c r="D73" s="34" t="s">
        <v>493</v>
      </c>
      <c r="E73" s="336" t="s">
        <v>374</v>
      </c>
      <c r="F73" s="336" t="s">
        <v>436</v>
      </c>
    </row>
    <row r="74" spans="1:6" ht="12.75">
      <c r="A74" s="340" t="s">
        <v>15</v>
      </c>
      <c r="B74" s="340">
        <v>1</v>
      </c>
      <c r="C74" s="336" t="s">
        <v>403</v>
      </c>
      <c r="D74" s="34" t="s">
        <v>493</v>
      </c>
      <c r="E74" s="336" t="s">
        <v>374</v>
      </c>
      <c r="F74" s="336" t="s">
        <v>533</v>
      </c>
    </row>
    <row r="75" spans="1:6" ht="12.75">
      <c r="A75" s="114" t="s">
        <v>15</v>
      </c>
      <c r="B75" s="114">
        <v>1</v>
      </c>
      <c r="C75" s="342" t="s">
        <v>405</v>
      </c>
      <c r="D75" s="34" t="s">
        <v>493</v>
      </c>
      <c r="E75" s="342" t="s">
        <v>377</v>
      </c>
      <c r="F75" s="342" t="s">
        <v>535</v>
      </c>
    </row>
    <row r="76" spans="1:6" ht="12.75">
      <c r="A76" s="340" t="s">
        <v>15</v>
      </c>
      <c r="B76" s="340">
        <v>1</v>
      </c>
      <c r="C76" s="336" t="s">
        <v>405</v>
      </c>
      <c r="D76" s="34" t="s">
        <v>675</v>
      </c>
      <c r="E76" s="336" t="s">
        <v>374</v>
      </c>
      <c r="F76" s="336" t="s">
        <v>661</v>
      </c>
    </row>
    <row r="77" spans="1:6" ht="12.75">
      <c r="A77" s="340" t="s">
        <v>8</v>
      </c>
      <c r="B77" s="340">
        <v>1</v>
      </c>
      <c r="C77" s="336" t="s">
        <v>9</v>
      </c>
      <c r="D77" s="34" t="s">
        <v>461</v>
      </c>
      <c r="E77" s="336" t="s">
        <v>374</v>
      </c>
      <c r="F77" s="336" t="s">
        <v>434</v>
      </c>
    </row>
    <row r="78" spans="1:6" ht="12.75">
      <c r="A78" s="340" t="s">
        <v>8</v>
      </c>
      <c r="B78" s="340">
        <v>1</v>
      </c>
      <c r="C78" s="336" t="s">
        <v>9</v>
      </c>
      <c r="D78" s="34" t="s">
        <v>461</v>
      </c>
      <c r="E78" s="336" t="s">
        <v>374</v>
      </c>
      <c r="F78" s="336" t="s">
        <v>661</v>
      </c>
    </row>
    <row r="79" spans="1:6" ht="12.75">
      <c r="A79" s="340" t="s">
        <v>10</v>
      </c>
      <c r="B79" s="340">
        <v>1</v>
      </c>
      <c r="C79" s="336" t="s">
        <v>467</v>
      </c>
      <c r="D79" s="34" t="s">
        <v>461</v>
      </c>
      <c r="E79" s="336" t="s">
        <v>374</v>
      </c>
      <c r="F79" s="336" t="s">
        <v>601</v>
      </c>
    </row>
    <row r="80" spans="1:6" ht="12.75">
      <c r="A80" s="114" t="s">
        <v>10</v>
      </c>
      <c r="B80" s="114">
        <v>1</v>
      </c>
      <c r="C80" s="342" t="s">
        <v>467</v>
      </c>
      <c r="D80" s="34" t="s">
        <v>461</v>
      </c>
      <c r="E80" s="342" t="s">
        <v>377</v>
      </c>
      <c r="F80" s="342" t="s">
        <v>598</v>
      </c>
    </row>
    <row r="81" spans="1:6" ht="12.75">
      <c r="A81" s="340" t="s">
        <v>11</v>
      </c>
      <c r="B81" s="340">
        <v>1</v>
      </c>
      <c r="C81" s="336" t="s">
        <v>12</v>
      </c>
      <c r="D81" s="34" t="s">
        <v>461</v>
      </c>
      <c r="E81" s="336" t="s">
        <v>374</v>
      </c>
      <c r="F81" s="336" t="s">
        <v>662</v>
      </c>
    </row>
    <row r="82" spans="1:6" ht="12.75">
      <c r="A82" s="340" t="s">
        <v>11</v>
      </c>
      <c r="B82" s="340">
        <v>2</v>
      </c>
      <c r="C82" s="336" t="s">
        <v>12</v>
      </c>
      <c r="D82" s="34" t="s">
        <v>461</v>
      </c>
      <c r="E82" s="336" t="s">
        <v>374</v>
      </c>
      <c r="F82" s="336" t="s">
        <v>661</v>
      </c>
    </row>
    <row r="83" spans="1:6" ht="12.75">
      <c r="A83" s="114" t="s">
        <v>11</v>
      </c>
      <c r="B83" s="114">
        <v>3</v>
      </c>
      <c r="C83" s="342" t="s">
        <v>12</v>
      </c>
      <c r="D83" s="34" t="s">
        <v>461</v>
      </c>
      <c r="E83" s="342" t="s">
        <v>377</v>
      </c>
      <c r="F83" s="342" t="s">
        <v>598</v>
      </c>
    </row>
    <row r="84" spans="1:6" ht="12.75">
      <c r="A84" s="337" t="s">
        <v>11</v>
      </c>
      <c r="B84" s="337">
        <v>1</v>
      </c>
      <c r="C84" s="55" t="s">
        <v>12</v>
      </c>
      <c r="D84" s="34" t="s">
        <v>461</v>
      </c>
      <c r="F84" s="55" t="s">
        <v>662</v>
      </c>
    </row>
    <row r="85" spans="1:6" ht="12.75">
      <c r="A85" s="337" t="s">
        <v>11</v>
      </c>
      <c r="B85" s="337">
        <v>1</v>
      </c>
      <c r="C85" s="55" t="s">
        <v>12</v>
      </c>
      <c r="D85" s="34" t="s">
        <v>461</v>
      </c>
      <c r="F85" s="55" t="s">
        <v>661</v>
      </c>
    </row>
    <row r="86" spans="1:6" ht="12.75">
      <c r="A86" s="114" t="s">
        <v>16</v>
      </c>
      <c r="B86" s="114">
        <v>1</v>
      </c>
      <c r="C86" s="342" t="s">
        <v>413</v>
      </c>
      <c r="D86" s="34" t="s">
        <v>461</v>
      </c>
      <c r="E86" s="342" t="s">
        <v>377</v>
      </c>
      <c r="F86" s="342" t="s">
        <v>436</v>
      </c>
    </row>
    <row r="87" spans="1:6" ht="12.75">
      <c r="A87" s="340" t="s">
        <v>11</v>
      </c>
      <c r="B87" s="340">
        <v>4</v>
      </c>
      <c r="C87" s="336" t="s">
        <v>12</v>
      </c>
      <c r="D87" s="34" t="s">
        <v>631</v>
      </c>
      <c r="E87" s="336" t="s">
        <v>374</v>
      </c>
      <c r="F87" s="336" t="s">
        <v>661</v>
      </c>
    </row>
    <row r="88" spans="1:6" ht="12.75">
      <c r="A88" s="114" t="s">
        <v>11</v>
      </c>
      <c r="B88" s="114">
        <v>1</v>
      </c>
      <c r="C88" s="342" t="s">
        <v>12</v>
      </c>
      <c r="D88" s="34" t="s">
        <v>631</v>
      </c>
      <c r="E88" s="342" t="s">
        <v>377</v>
      </c>
      <c r="F88" s="342" t="s">
        <v>598</v>
      </c>
    </row>
    <row r="89" spans="1:6" ht="12.75">
      <c r="A89" s="337" t="s">
        <v>11</v>
      </c>
      <c r="B89" s="337">
        <v>1</v>
      </c>
      <c r="C89" s="55" t="s">
        <v>12</v>
      </c>
      <c r="D89" s="34" t="s">
        <v>631</v>
      </c>
      <c r="F89" s="55" t="s">
        <v>662</v>
      </c>
    </row>
    <row r="90" spans="1:6" ht="12.75">
      <c r="A90" s="340" t="s">
        <v>8</v>
      </c>
      <c r="B90" s="340">
        <v>1</v>
      </c>
      <c r="C90" s="336" t="s">
        <v>9</v>
      </c>
      <c r="D90" s="34" t="s">
        <v>627</v>
      </c>
      <c r="E90" s="336" t="s">
        <v>374</v>
      </c>
      <c r="F90" s="336" t="s">
        <v>601</v>
      </c>
    </row>
    <row r="91" spans="1:6" ht="12.75">
      <c r="A91" s="340" t="s">
        <v>8</v>
      </c>
      <c r="B91" s="340">
        <v>1</v>
      </c>
      <c r="C91" s="336" t="s">
        <v>9</v>
      </c>
      <c r="D91" s="34" t="s">
        <v>627</v>
      </c>
      <c r="E91" s="336" t="s">
        <v>374</v>
      </c>
      <c r="F91" s="336" t="s">
        <v>661</v>
      </c>
    </row>
    <row r="92" spans="1:6" ht="12.75">
      <c r="A92" s="114" t="s">
        <v>8</v>
      </c>
      <c r="B92" s="114">
        <v>1</v>
      </c>
      <c r="C92" s="342" t="s">
        <v>9</v>
      </c>
      <c r="D92" s="34" t="s">
        <v>627</v>
      </c>
      <c r="E92" s="342" t="s">
        <v>377</v>
      </c>
      <c r="F92" s="342" t="s">
        <v>601</v>
      </c>
    </row>
    <row r="93" spans="1:6" ht="12.75">
      <c r="A93" s="114" t="s">
        <v>8</v>
      </c>
      <c r="B93" s="114">
        <v>1</v>
      </c>
      <c r="C93" s="342" t="s">
        <v>9</v>
      </c>
      <c r="D93" s="34" t="s">
        <v>463</v>
      </c>
      <c r="E93" s="342" t="s">
        <v>377</v>
      </c>
      <c r="F93" s="342" t="s">
        <v>434</v>
      </c>
    </row>
    <row r="94" spans="1:6" ht="12.75">
      <c r="A94" s="114" t="s">
        <v>8</v>
      </c>
      <c r="B94" s="114">
        <v>1</v>
      </c>
      <c r="C94" s="342" t="s">
        <v>9</v>
      </c>
      <c r="D94" s="34" t="s">
        <v>463</v>
      </c>
      <c r="E94" s="342" t="s">
        <v>377</v>
      </c>
      <c r="F94" s="342" t="s">
        <v>598</v>
      </c>
    </row>
    <row r="95" spans="1:6" ht="12.75">
      <c r="A95" s="114" t="s">
        <v>8</v>
      </c>
      <c r="B95" s="114">
        <v>2</v>
      </c>
      <c r="C95" s="342" t="s">
        <v>9</v>
      </c>
      <c r="D95" s="34" t="s">
        <v>463</v>
      </c>
      <c r="E95" s="342" t="s">
        <v>377</v>
      </c>
      <c r="F95" s="342" t="s">
        <v>601</v>
      </c>
    </row>
    <row r="96" spans="1:6" ht="12.75">
      <c r="A96" s="340" t="s">
        <v>11</v>
      </c>
      <c r="B96" s="340">
        <v>1</v>
      </c>
      <c r="C96" s="336" t="s">
        <v>12</v>
      </c>
      <c r="D96" s="34" t="s">
        <v>632</v>
      </c>
      <c r="E96" s="336" t="s">
        <v>374</v>
      </c>
      <c r="F96" s="336" t="s">
        <v>662</v>
      </c>
    </row>
    <row r="97" spans="1:6" ht="12.75">
      <c r="A97" s="114" t="s">
        <v>11</v>
      </c>
      <c r="B97" s="114">
        <v>1</v>
      </c>
      <c r="C97" s="342" t="s">
        <v>12</v>
      </c>
      <c r="D97" s="34" t="s">
        <v>632</v>
      </c>
      <c r="E97" s="342" t="s">
        <v>377</v>
      </c>
      <c r="F97" s="342" t="s">
        <v>598</v>
      </c>
    </row>
    <row r="98" spans="1:6" ht="12.75">
      <c r="A98" s="114" t="s">
        <v>11</v>
      </c>
      <c r="B98" s="114">
        <v>1</v>
      </c>
      <c r="C98" s="342" t="s">
        <v>12</v>
      </c>
      <c r="D98" s="34" t="s">
        <v>632</v>
      </c>
      <c r="E98" s="342" t="s">
        <v>377</v>
      </c>
      <c r="F98" s="342" t="s">
        <v>601</v>
      </c>
    </row>
    <row r="99" spans="1:6" ht="12.75">
      <c r="A99" s="334" t="s">
        <v>8</v>
      </c>
      <c r="B99" s="334">
        <v>1</v>
      </c>
      <c r="C99" s="341" t="s">
        <v>9</v>
      </c>
      <c r="D99" s="34" t="s">
        <v>465</v>
      </c>
      <c r="E99" s="341" t="s">
        <v>398</v>
      </c>
      <c r="F99" s="341" t="s">
        <v>436</v>
      </c>
    </row>
    <row r="100" spans="1:6" ht="12.75">
      <c r="A100" s="114" t="s">
        <v>8</v>
      </c>
      <c r="B100" s="114">
        <v>1</v>
      </c>
      <c r="C100" s="342" t="s">
        <v>9</v>
      </c>
      <c r="D100" s="34" t="s">
        <v>465</v>
      </c>
      <c r="E100" s="342" t="s">
        <v>377</v>
      </c>
      <c r="F100" s="342" t="s">
        <v>598</v>
      </c>
    </row>
    <row r="101" spans="1:6" ht="12.75">
      <c r="A101" s="334" t="s">
        <v>10</v>
      </c>
      <c r="B101" s="334">
        <v>1</v>
      </c>
      <c r="C101" s="341" t="s">
        <v>467</v>
      </c>
      <c r="D101" s="34" t="s">
        <v>465</v>
      </c>
      <c r="E101" s="341" t="s">
        <v>398</v>
      </c>
      <c r="F101" s="341" t="s">
        <v>434</v>
      </c>
    </row>
    <row r="102" spans="1:6" ht="12.75">
      <c r="A102" s="114" t="s">
        <v>10</v>
      </c>
      <c r="B102" s="114">
        <v>1</v>
      </c>
      <c r="C102" s="342" t="s">
        <v>467</v>
      </c>
      <c r="D102" s="34" t="s">
        <v>465</v>
      </c>
      <c r="E102" s="342" t="s">
        <v>377</v>
      </c>
      <c r="F102" s="342" t="s">
        <v>434</v>
      </c>
    </row>
    <row r="103" spans="1:6" ht="12.75">
      <c r="A103" s="114" t="s">
        <v>8</v>
      </c>
      <c r="B103" s="114">
        <v>1</v>
      </c>
      <c r="C103" s="342" t="s">
        <v>9</v>
      </c>
      <c r="D103" s="34" t="s">
        <v>385</v>
      </c>
      <c r="E103" s="342" t="s">
        <v>377</v>
      </c>
      <c r="F103" s="342" t="s">
        <v>1</v>
      </c>
    </row>
    <row r="104" spans="1:6" ht="12.75">
      <c r="A104" s="114" t="s">
        <v>10</v>
      </c>
      <c r="B104" s="114">
        <v>1</v>
      </c>
      <c r="C104" s="342" t="s">
        <v>467</v>
      </c>
      <c r="D104" s="34" t="s">
        <v>385</v>
      </c>
      <c r="E104" s="342" t="s">
        <v>377</v>
      </c>
      <c r="F104" s="342" t="s">
        <v>598</v>
      </c>
    </row>
    <row r="105" spans="1:6" ht="12.75">
      <c r="A105" s="340" t="s">
        <v>11</v>
      </c>
      <c r="B105" s="340">
        <v>1</v>
      </c>
      <c r="C105" s="336" t="s">
        <v>12</v>
      </c>
      <c r="D105" s="34" t="s">
        <v>385</v>
      </c>
      <c r="E105" s="336" t="s">
        <v>374</v>
      </c>
      <c r="F105" s="336" t="s">
        <v>601</v>
      </c>
    </row>
    <row r="106" spans="1:6" ht="12.75">
      <c r="A106" s="340" t="s">
        <v>11</v>
      </c>
      <c r="B106" s="340">
        <v>1</v>
      </c>
      <c r="C106" s="336" t="s">
        <v>12</v>
      </c>
      <c r="D106" s="34" t="s">
        <v>385</v>
      </c>
      <c r="E106" s="336" t="s">
        <v>374</v>
      </c>
      <c r="F106" s="336" t="s">
        <v>662</v>
      </c>
    </row>
    <row r="107" spans="1:6" ht="12.75">
      <c r="A107" s="114" t="s">
        <v>11</v>
      </c>
      <c r="B107" s="114">
        <v>1</v>
      </c>
      <c r="C107" s="342" t="s">
        <v>12</v>
      </c>
      <c r="D107" s="34" t="s">
        <v>385</v>
      </c>
      <c r="E107" s="342" t="s">
        <v>377</v>
      </c>
      <c r="F107" s="342" t="s">
        <v>1</v>
      </c>
    </row>
    <row r="108" spans="1:6" ht="12.75">
      <c r="A108" s="114" t="s">
        <v>11</v>
      </c>
      <c r="B108" s="114">
        <v>3</v>
      </c>
      <c r="C108" s="342" t="s">
        <v>12</v>
      </c>
      <c r="D108" s="34" t="s">
        <v>385</v>
      </c>
      <c r="E108" s="342" t="s">
        <v>377</v>
      </c>
      <c r="F108" s="342" t="s">
        <v>598</v>
      </c>
    </row>
    <row r="109" spans="1:6" ht="12.75">
      <c r="A109" s="337" t="s">
        <v>11</v>
      </c>
      <c r="B109" s="337">
        <v>1</v>
      </c>
      <c r="C109" s="55" t="s">
        <v>12</v>
      </c>
      <c r="D109" s="34" t="s">
        <v>629</v>
      </c>
      <c r="F109" s="55" t="s">
        <v>598</v>
      </c>
    </row>
    <row r="110" spans="1:6" ht="12.75">
      <c r="A110" s="114" t="s">
        <v>8</v>
      </c>
      <c r="B110" s="114">
        <v>1</v>
      </c>
      <c r="C110" s="342" t="s">
        <v>9</v>
      </c>
      <c r="D110" s="34" t="s">
        <v>392</v>
      </c>
      <c r="E110" s="342" t="s">
        <v>377</v>
      </c>
      <c r="F110" s="342" t="s">
        <v>533</v>
      </c>
    </row>
    <row r="111" spans="1:6" ht="12.75">
      <c r="A111" s="337" t="s">
        <v>8</v>
      </c>
      <c r="B111" s="337">
        <v>1</v>
      </c>
      <c r="C111" s="55" t="s">
        <v>9</v>
      </c>
      <c r="D111" s="34" t="s">
        <v>392</v>
      </c>
      <c r="F111" s="55" t="s">
        <v>598</v>
      </c>
    </row>
    <row r="112" spans="1:6" ht="12.75">
      <c r="A112" s="114" t="s">
        <v>10</v>
      </c>
      <c r="B112" s="114">
        <v>1</v>
      </c>
      <c r="C112" s="342" t="s">
        <v>467</v>
      </c>
      <c r="D112" s="34" t="s">
        <v>392</v>
      </c>
      <c r="E112" s="342" t="s">
        <v>377</v>
      </c>
      <c r="F112" s="342" t="s">
        <v>598</v>
      </c>
    </row>
    <row r="113" spans="1:6" ht="12.75">
      <c r="A113" s="340" t="s">
        <v>11</v>
      </c>
      <c r="B113" s="340">
        <v>1</v>
      </c>
      <c r="C113" s="336" t="s">
        <v>12</v>
      </c>
      <c r="D113" s="34" t="s">
        <v>392</v>
      </c>
      <c r="E113" s="336" t="s">
        <v>374</v>
      </c>
      <c r="F113" s="336" t="s">
        <v>598</v>
      </c>
    </row>
    <row r="114" spans="1:6" ht="12.75">
      <c r="A114" s="340" t="s">
        <v>11</v>
      </c>
      <c r="B114" s="340">
        <v>3</v>
      </c>
      <c r="C114" s="336" t="s">
        <v>12</v>
      </c>
      <c r="D114" s="34" t="s">
        <v>392</v>
      </c>
      <c r="E114" s="336" t="s">
        <v>374</v>
      </c>
      <c r="F114" s="336" t="s">
        <v>662</v>
      </c>
    </row>
    <row r="115" spans="1:6" ht="12.75">
      <c r="A115" s="114" t="s">
        <v>11</v>
      </c>
      <c r="B115" s="114">
        <v>1</v>
      </c>
      <c r="C115" s="342" t="s">
        <v>12</v>
      </c>
      <c r="D115" s="34" t="s">
        <v>392</v>
      </c>
      <c r="E115" s="342" t="s">
        <v>377</v>
      </c>
      <c r="F115" s="342" t="s">
        <v>1</v>
      </c>
    </row>
    <row r="116" spans="1:6" ht="12.75">
      <c r="A116" s="114" t="s">
        <v>11</v>
      </c>
      <c r="B116" s="114">
        <v>3</v>
      </c>
      <c r="C116" s="342" t="s">
        <v>12</v>
      </c>
      <c r="D116" s="34" t="s">
        <v>392</v>
      </c>
      <c r="E116" s="342" t="s">
        <v>377</v>
      </c>
      <c r="F116" s="342" t="s">
        <v>598</v>
      </c>
    </row>
    <row r="117" spans="1:6" ht="12.75">
      <c r="A117" s="114" t="s">
        <v>11</v>
      </c>
      <c r="B117" s="114">
        <v>2</v>
      </c>
      <c r="C117" s="342" t="s">
        <v>12</v>
      </c>
      <c r="D117" s="34" t="s">
        <v>392</v>
      </c>
      <c r="E117" s="342" t="s">
        <v>377</v>
      </c>
      <c r="F117" s="342" t="s">
        <v>661</v>
      </c>
    </row>
    <row r="118" spans="1:6" ht="12.75">
      <c r="A118" s="340" t="s">
        <v>11</v>
      </c>
      <c r="B118" s="340">
        <v>1</v>
      </c>
      <c r="C118" s="336" t="s">
        <v>12</v>
      </c>
      <c r="D118" s="34" t="s">
        <v>633</v>
      </c>
      <c r="E118" s="336" t="s">
        <v>374</v>
      </c>
      <c r="F118" s="336" t="s">
        <v>662</v>
      </c>
    </row>
    <row r="119" spans="1:6" ht="12.75">
      <c r="A119" s="114" t="s">
        <v>11</v>
      </c>
      <c r="B119" s="114">
        <v>2</v>
      </c>
      <c r="C119" s="342" t="s">
        <v>12</v>
      </c>
      <c r="D119" s="34" t="s">
        <v>633</v>
      </c>
      <c r="E119" s="342" t="s">
        <v>377</v>
      </c>
      <c r="F119" s="342" t="s">
        <v>598</v>
      </c>
    </row>
    <row r="120" spans="1:6" ht="12.75">
      <c r="A120" s="114" t="s">
        <v>11</v>
      </c>
      <c r="B120" s="114">
        <v>1</v>
      </c>
      <c r="C120" s="342" t="s">
        <v>12</v>
      </c>
      <c r="D120" s="34" t="s">
        <v>386</v>
      </c>
      <c r="E120" s="342" t="s">
        <v>377</v>
      </c>
      <c r="F120" s="342" t="s">
        <v>1</v>
      </c>
    </row>
    <row r="121" spans="1:6" ht="12.75">
      <c r="A121" s="337" t="s">
        <v>11</v>
      </c>
      <c r="B121" s="337">
        <v>1</v>
      </c>
      <c r="C121" s="55" t="s">
        <v>12</v>
      </c>
      <c r="D121" s="34" t="s">
        <v>386</v>
      </c>
      <c r="F121" s="55" t="s">
        <v>1</v>
      </c>
    </row>
    <row r="122" spans="1:6" ht="12.75">
      <c r="A122" s="334" t="s">
        <v>380</v>
      </c>
      <c r="B122" s="334">
        <v>1</v>
      </c>
      <c r="C122" s="341" t="s">
        <v>7</v>
      </c>
      <c r="D122" s="34" t="s">
        <v>514</v>
      </c>
      <c r="E122" s="341" t="s">
        <v>398</v>
      </c>
      <c r="F122" s="341" t="s">
        <v>533</v>
      </c>
    </row>
    <row r="123" spans="1:6" ht="12.75">
      <c r="A123" s="340" t="s">
        <v>17</v>
      </c>
      <c r="B123" s="340">
        <v>1</v>
      </c>
      <c r="C123" s="336" t="s">
        <v>7</v>
      </c>
      <c r="D123" s="34" t="s">
        <v>514</v>
      </c>
      <c r="E123" s="336" t="s">
        <v>374</v>
      </c>
      <c r="F123" s="336" t="s">
        <v>434</v>
      </c>
    </row>
    <row r="124" spans="1:6" ht="12.75">
      <c r="A124" s="340" t="s">
        <v>17</v>
      </c>
      <c r="B124" s="340">
        <v>1</v>
      </c>
      <c r="C124" s="336" t="s">
        <v>7</v>
      </c>
      <c r="D124" s="34" t="s">
        <v>514</v>
      </c>
      <c r="E124" s="336" t="s">
        <v>374</v>
      </c>
      <c r="F124" s="336" t="s">
        <v>533</v>
      </c>
    </row>
    <row r="125" spans="1:6" ht="12.75">
      <c r="A125" s="334" t="s">
        <v>17</v>
      </c>
      <c r="B125" s="334">
        <v>1</v>
      </c>
      <c r="C125" s="341" t="s">
        <v>7</v>
      </c>
      <c r="D125" s="34" t="s">
        <v>514</v>
      </c>
      <c r="E125" s="341" t="s">
        <v>398</v>
      </c>
      <c r="F125" s="341" t="s">
        <v>533</v>
      </c>
    </row>
    <row r="126" spans="1:6" ht="12.75">
      <c r="A126" s="337" t="s">
        <v>17</v>
      </c>
      <c r="B126" s="337">
        <v>1</v>
      </c>
      <c r="C126" s="55" t="s">
        <v>427</v>
      </c>
      <c r="D126" s="34" t="s">
        <v>697</v>
      </c>
      <c r="F126" s="55" t="s">
        <v>662</v>
      </c>
    </row>
    <row r="127" spans="1:6" ht="12.75">
      <c r="A127" s="27" t="s">
        <v>15</v>
      </c>
      <c r="B127" s="27">
        <v>1</v>
      </c>
      <c r="C127" s="338" t="s">
        <v>406</v>
      </c>
      <c r="D127" s="34" t="s">
        <v>582</v>
      </c>
      <c r="E127" s="338" t="s">
        <v>408</v>
      </c>
      <c r="F127" s="338" t="s">
        <v>533</v>
      </c>
    </row>
    <row r="128" spans="1:6" ht="12.75">
      <c r="A128" s="114" t="s">
        <v>11</v>
      </c>
      <c r="B128" s="114">
        <v>1</v>
      </c>
      <c r="C128" s="342" t="s">
        <v>12</v>
      </c>
      <c r="D128" s="34" t="s">
        <v>553</v>
      </c>
      <c r="E128" s="342" t="s">
        <v>377</v>
      </c>
      <c r="F128" s="342" t="s">
        <v>535</v>
      </c>
    </row>
    <row r="129" spans="1:6" ht="12.75">
      <c r="A129" s="340" t="s">
        <v>13</v>
      </c>
      <c r="B129" s="340">
        <v>1</v>
      </c>
      <c r="C129" s="336" t="s">
        <v>393</v>
      </c>
      <c r="D129" s="34" t="s">
        <v>557</v>
      </c>
      <c r="E129" s="336" t="s">
        <v>374</v>
      </c>
      <c r="F129" s="336" t="s">
        <v>533</v>
      </c>
    </row>
    <row r="130" spans="1:6" ht="12.75">
      <c r="A130" s="340" t="s">
        <v>13</v>
      </c>
      <c r="B130" s="340">
        <v>1</v>
      </c>
      <c r="C130" s="336" t="s">
        <v>393</v>
      </c>
      <c r="D130" s="34" t="s">
        <v>558</v>
      </c>
      <c r="E130" s="336" t="s">
        <v>374</v>
      </c>
      <c r="F130" s="336" t="s">
        <v>533</v>
      </c>
    </row>
    <row r="131" spans="1:6" ht="12.75">
      <c r="A131" s="340" t="s">
        <v>17</v>
      </c>
      <c r="B131" s="340">
        <v>1</v>
      </c>
      <c r="C131" s="336" t="s">
        <v>527</v>
      </c>
      <c r="D131" s="34" t="s">
        <v>528</v>
      </c>
      <c r="E131" s="336" t="s">
        <v>374</v>
      </c>
      <c r="F131" s="336" t="s">
        <v>436</v>
      </c>
    </row>
    <row r="132" spans="1:6" ht="12.75">
      <c r="A132" s="340" t="s">
        <v>15</v>
      </c>
      <c r="B132" s="340">
        <v>1</v>
      </c>
      <c r="C132" s="336" t="s">
        <v>491</v>
      </c>
      <c r="D132" s="34" t="s">
        <v>567</v>
      </c>
      <c r="E132" s="336" t="s">
        <v>374</v>
      </c>
      <c r="F132" s="336" t="s">
        <v>535</v>
      </c>
    </row>
    <row r="133" spans="1:6" ht="12.75">
      <c r="A133" s="340" t="s">
        <v>13</v>
      </c>
      <c r="B133" s="340">
        <v>1</v>
      </c>
      <c r="C133" s="336" t="s">
        <v>393</v>
      </c>
      <c r="D133" s="34" t="s">
        <v>637</v>
      </c>
      <c r="E133" s="336" t="s">
        <v>374</v>
      </c>
      <c r="F133" s="336" t="s">
        <v>601</v>
      </c>
    </row>
    <row r="134" spans="1:6" ht="12.75">
      <c r="A134" s="340" t="s">
        <v>13</v>
      </c>
      <c r="B134" s="340">
        <v>1</v>
      </c>
      <c r="C134" s="336" t="s">
        <v>393</v>
      </c>
      <c r="D134" s="34" t="s">
        <v>637</v>
      </c>
      <c r="E134" s="336" t="s">
        <v>374</v>
      </c>
      <c r="F134" s="336" t="s">
        <v>662</v>
      </c>
    </row>
    <row r="135" spans="1:6" ht="12.75">
      <c r="A135" s="138" t="s">
        <v>15</v>
      </c>
      <c r="B135" s="138">
        <v>1</v>
      </c>
      <c r="C135" s="132" t="s">
        <v>406</v>
      </c>
      <c r="D135" s="34" t="s">
        <v>637</v>
      </c>
      <c r="E135" s="132" t="s">
        <v>418</v>
      </c>
      <c r="F135" s="132" t="s">
        <v>598</v>
      </c>
    </row>
    <row r="136" spans="1:6" ht="12.75">
      <c r="A136" s="337" t="s">
        <v>13</v>
      </c>
      <c r="B136" s="337">
        <v>1</v>
      </c>
      <c r="C136" s="55" t="s">
        <v>393</v>
      </c>
      <c r="D136" s="34" t="s">
        <v>670</v>
      </c>
      <c r="F136" s="55" t="s">
        <v>662</v>
      </c>
    </row>
    <row r="137" spans="1:6" ht="12.75">
      <c r="A137" s="340" t="s">
        <v>13</v>
      </c>
      <c r="B137" s="340">
        <v>1</v>
      </c>
      <c r="C137" s="336" t="s">
        <v>393</v>
      </c>
      <c r="D137" s="34" t="s">
        <v>482</v>
      </c>
      <c r="E137" s="336" t="s">
        <v>374</v>
      </c>
      <c r="F137" s="336" t="s">
        <v>436</v>
      </c>
    </row>
    <row r="138" spans="1:6" ht="12.75">
      <c r="A138" s="340" t="s">
        <v>380</v>
      </c>
      <c r="B138" s="340">
        <v>1</v>
      </c>
      <c r="C138" s="336" t="s">
        <v>7</v>
      </c>
      <c r="D138" s="34" t="s">
        <v>624</v>
      </c>
      <c r="E138" s="336" t="s">
        <v>374</v>
      </c>
      <c r="F138" s="336" t="s">
        <v>601</v>
      </c>
    </row>
    <row r="139" spans="1:6" ht="12.75">
      <c r="A139" s="340" t="s">
        <v>17</v>
      </c>
      <c r="B139" s="340">
        <v>1</v>
      </c>
      <c r="C139" s="336" t="s">
        <v>7</v>
      </c>
      <c r="D139" s="34" t="s">
        <v>689</v>
      </c>
      <c r="E139" s="336" t="s">
        <v>374</v>
      </c>
      <c r="F139" s="336" t="s">
        <v>662</v>
      </c>
    </row>
    <row r="140" spans="1:6" ht="12.75">
      <c r="A140" s="334" t="s">
        <v>380</v>
      </c>
      <c r="B140" s="334">
        <v>1</v>
      </c>
      <c r="C140" s="341" t="s">
        <v>7</v>
      </c>
      <c r="D140" s="34" t="s">
        <v>541</v>
      </c>
      <c r="E140" s="341" t="s">
        <v>398</v>
      </c>
      <c r="F140" s="341" t="s">
        <v>535</v>
      </c>
    </row>
    <row r="141" spans="1:6" ht="12.75">
      <c r="A141" s="340" t="s">
        <v>380</v>
      </c>
      <c r="B141" s="340">
        <v>1</v>
      </c>
      <c r="C141" s="336" t="s">
        <v>7</v>
      </c>
      <c r="D141" s="34" t="s">
        <v>625</v>
      </c>
      <c r="E141" s="336" t="s">
        <v>374</v>
      </c>
      <c r="F141" s="336" t="s">
        <v>601</v>
      </c>
    </row>
    <row r="142" spans="1:6" ht="12.75">
      <c r="A142" s="340" t="s">
        <v>17</v>
      </c>
      <c r="B142" s="340">
        <v>1</v>
      </c>
      <c r="C142" s="336" t="s">
        <v>7</v>
      </c>
      <c r="D142" s="34" t="s">
        <v>592</v>
      </c>
      <c r="E142" s="336" t="s">
        <v>374</v>
      </c>
      <c r="F142" s="336" t="s">
        <v>535</v>
      </c>
    </row>
    <row r="143" spans="1:6" ht="12.75">
      <c r="A143" s="334" t="s">
        <v>380</v>
      </c>
      <c r="B143" s="334">
        <v>1</v>
      </c>
      <c r="C143" s="341" t="s">
        <v>7</v>
      </c>
      <c r="D143" s="34" t="s">
        <v>542</v>
      </c>
      <c r="E143" s="341" t="s">
        <v>398</v>
      </c>
      <c r="F143" s="341" t="s">
        <v>535</v>
      </c>
    </row>
    <row r="144" spans="1:6" ht="12.75">
      <c r="A144" s="334" t="s">
        <v>17</v>
      </c>
      <c r="B144" s="334">
        <v>1</v>
      </c>
      <c r="C144" s="341" t="s">
        <v>7</v>
      </c>
      <c r="D144" s="34" t="s">
        <v>542</v>
      </c>
      <c r="E144" s="341" t="s">
        <v>398</v>
      </c>
      <c r="F144" s="341" t="s">
        <v>535</v>
      </c>
    </row>
    <row r="145" spans="1:6" ht="12.75">
      <c r="A145" s="340" t="s">
        <v>17</v>
      </c>
      <c r="B145" s="340">
        <v>1</v>
      </c>
      <c r="C145" s="336" t="s">
        <v>7</v>
      </c>
      <c r="D145" s="34" t="s">
        <v>691</v>
      </c>
      <c r="E145" s="336" t="s">
        <v>374</v>
      </c>
      <c r="F145" s="336" t="s">
        <v>661</v>
      </c>
    </row>
    <row r="146" spans="1:6" ht="12.75">
      <c r="A146" s="340" t="s">
        <v>17</v>
      </c>
      <c r="B146" s="340">
        <v>1</v>
      </c>
      <c r="C146" s="336" t="s">
        <v>7</v>
      </c>
      <c r="D146" s="34" t="s">
        <v>515</v>
      </c>
      <c r="E146" s="336" t="s">
        <v>374</v>
      </c>
      <c r="F146" s="336" t="s">
        <v>434</v>
      </c>
    </row>
    <row r="147" spans="1:6" ht="12.75">
      <c r="A147" s="340" t="s">
        <v>17</v>
      </c>
      <c r="B147" s="340">
        <v>1</v>
      </c>
      <c r="C147" s="336" t="s">
        <v>7</v>
      </c>
      <c r="D147" s="34" t="s">
        <v>690</v>
      </c>
      <c r="E147" s="336" t="s">
        <v>374</v>
      </c>
      <c r="F147" s="336" t="s">
        <v>662</v>
      </c>
    </row>
    <row r="148" spans="1:6" ht="12.75">
      <c r="A148" s="334" t="s">
        <v>380</v>
      </c>
      <c r="B148" s="334">
        <v>1</v>
      </c>
      <c r="C148" s="341" t="s">
        <v>7</v>
      </c>
      <c r="D148" s="34" t="s">
        <v>546</v>
      </c>
      <c r="E148" s="341" t="s">
        <v>398</v>
      </c>
      <c r="F148" s="341" t="s">
        <v>533</v>
      </c>
    </row>
    <row r="149" spans="1:6" ht="12.75">
      <c r="A149" s="334" t="s">
        <v>17</v>
      </c>
      <c r="B149" s="334">
        <v>1</v>
      </c>
      <c r="C149" s="341" t="s">
        <v>7</v>
      </c>
      <c r="D149" s="34" t="s">
        <v>546</v>
      </c>
      <c r="E149" s="341" t="s">
        <v>398</v>
      </c>
      <c r="F149" s="341" t="s">
        <v>533</v>
      </c>
    </row>
    <row r="150" spans="1:6" ht="12.75">
      <c r="A150" s="340" t="s">
        <v>380</v>
      </c>
      <c r="B150" s="340">
        <v>1</v>
      </c>
      <c r="C150" s="336" t="s">
        <v>7</v>
      </c>
      <c r="D150" s="34" t="s">
        <v>664</v>
      </c>
      <c r="E150" s="336" t="s">
        <v>374</v>
      </c>
      <c r="F150" s="336" t="s">
        <v>662</v>
      </c>
    </row>
    <row r="151" spans="1:6" ht="12.75">
      <c r="A151" s="340" t="s">
        <v>415</v>
      </c>
      <c r="B151" s="340">
        <v>1</v>
      </c>
      <c r="C151" s="336" t="s">
        <v>590</v>
      </c>
      <c r="D151" s="34" t="s">
        <v>591</v>
      </c>
      <c r="E151" s="336" t="s">
        <v>374</v>
      </c>
      <c r="F151" s="336" t="s">
        <v>535</v>
      </c>
    </row>
    <row r="152" spans="1:6" ht="12.75">
      <c r="A152" s="340" t="s">
        <v>17</v>
      </c>
      <c r="B152" s="340">
        <v>1</v>
      </c>
      <c r="C152" s="336" t="s">
        <v>425</v>
      </c>
      <c r="D152" s="34" t="s">
        <v>696</v>
      </c>
      <c r="E152" s="336" t="s">
        <v>374</v>
      </c>
      <c r="F152" s="336" t="s">
        <v>661</v>
      </c>
    </row>
    <row r="153" spans="1:6" ht="12.75">
      <c r="A153" s="27" t="s">
        <v>15</v>
      </c>
      <c r="B153" s="27">
        <v>1</v>
      </c>
      <c r="C153" s="338" t="s">
        <v>406</v>
      </c>
      <c r="D153" s="34" t="s">
        <v>578</v>
      </c>
      <c r="E153" s="338" t="s">
        <v>408</v>
      </c>
      <c r="F153" s="338" t="s">
        <v>535</v>
      </c>
    </row>
    <row r="154" spans="1:6" ht="12.75">
      <c r="A154" s="340" t="s">
        <v>15</v>
      </c>
      <c r="B154" s="340">
        <v>1</v>
      </c>
      <c r="C154" s="336" t="s">
        <v>409</v>
      </c>
      <c r="D154" s="34" t="s">
        <v>578</v>
      </c>
      <c r="E154" s="336" t="s">
        <v>374</v>
      </c>
      <c r="F154" s="336" t="s">
        <v>533</v>
      </c>
    </row>
    <row r="155" spans="1:6" ht="12.75">
      <c r="A155" s="334" t="s">
        <v>6</v>
      </c>
      <c r="B155" s="334">
        <v>1</v>
      </c>
      <c r="C155" s="341" t="s">
        <v>444</v>
      </c>
      <c r="D155" s="34" t="s">
        <v>538</v>
      </c>
      <c r="E155" s="341" t="s">
        <v>398</v>
      </c>
      <c r="F155" s="341" t="s">
        <v>598</v>
      </c>
    </row>
    <row r="156" spans="1:6" ht="12.75">
      <c r="A156" s="114" t="s">
        <v>6</v>
      </c>
      <c r="B156" s="114">
        <v>1</v>
      </c>
      <c r="C156" s="342" t="s">
        <v>444</v>
      </c>
      <c r="D156" s="34" t="s">
        <v>538</v>
      </c>
      <c r="E156" s="342" t="s">
        <v>377</v>
      </c>
      <c r="F156" s="342" t="s">
        <v>533</v>
      </c>
    </row>
    <row r="157" spans="1:6" ht="12.75">
      <c r="A157" s="340" t="s">
        <v>6</v>
      </c>
      <c r="B157" s="340">
        <v>1</v>
      </c>
      <c r="C157" s="336" t="s">
        <v>445</v>
      </c>
      <c r="D157" s="34" t="s">
        <v>538</v>
      </c>
      <c r="E157" s="336" t="s">
        <v>374</v>
      </c>
      <c r="F157" s="336" t="s">
        <v>535</v>
      </c>
    </row>
    <row r="158" spans="1:6" ht="12.75">
      <c r="A158" s="334" t="s">
        <v>6</v>
      </c>
      <c r="B158" s="334">
        <v>2</v>
      </c>
      <c r="C158" s="341" t="s">
        <v>445</v>
      </c>
      <c r="D158" s="34" t="s">
        <v>538</v>
      </c>
      <c r="E158" s="341" t="s">
        <v>398</v>
      </c>
      <c r="F158" s="341" t="s">
        <v>601</v>
      </c>
    </row>
    <row r="159" spans="1:6" ht="12.75">
      <c r="A159" s="340" t="s">
        <v>431</v>
      </c>
      <c r="B159" s="340">
        <v>1</v>
      </c>
      <c r="C159" s="336" t="s">
        <v>437</v>
      </c>
      <c r="D159" s="34" t="s">
        <v>609</v>
      </c>
      <c r="E159" s="336" t="s">
        <v>374</v>
      </c>
      <c r="F159" s="336" t="s">
        <v>601</v>
      </c>
    </row>
    <row r="160" spans="1:6" ht="12.75">
      <c r="A160" s="340" t="s">
        <v>371</v>
      </c>
      <c r="B160" s="340">
        <v>1</v>
      </c>
      <c r="C160" s="336" t="s">
        <v>372</v>
      </c>
      <c r="D160" s="34" t="s">
        <v>464</v>
      </c>
      <c r="E160" s="336" t="s">
        <v>374</v>
      </c>
      <c r="F160" s="336" t="s">
        <v>601</v>
      </c>
    </row>
    <row r="161" spans="1:6" ht="12.75">
      <c r="A161" s="340" t="s">
        <v>8</v>
      </c>
      <c r="B161" s="340">
        <v>1</v>
      </c>
      <c r="C161" s="336" t="s">
        <v>9</v>
      </c>
      <c r="D161" s="34" t="s">
        <v>464</v>
      </c>
      <c r="E161" s="336" t="s">
        <v>374</v>
      </c>
      <c r="F161" s="336" t="s">
        <v>436</v>
      </c>
    </row>
    <row r="162" spans="1:6" ht="12.75">
      <c r="A162" s="340" t="s">
        <v>11</v>
      </c>
      <c r="B162" s="340">
        <v>1</v>
      </c>
      <c r="C162" s="336" t="s">
        <v>12</v>
      </c>
      <c r="D162" s="34" t="s">
        <v>464</v>
      </c>
      <c r="E162" s="336" t="s">
        <v>374</v>
      </c>
      <c r="F162" s="336" t="s">
        <v>601</v>
      </c>
    </row>
    <row r="163" spans="1:6" ht="12.75">
      <c r="A163" s="334" t="s">
        <v>15</v>
      </c>
      <c r="B163" s="334">
        <v>1</v>
      </c>
      <c r="C163" s="341" t="s">
        <v>409</v>
      </c>
      <c r="D163" s="34" t="s">
        <v>412</v>
      </c>
      <c r="E163" s="341" t="s">
        <v>398</v>
      </c>
      <c r="F163" s="341" t="s">
        <v>1</v>
      </c>
    </row>
    <row r="164" spans="1:6" ht="12.75">
      <c r="A164" s="340" t="s">
        <v>6</v>
      </c>
      <c r="B164" s="340">
        <v>1</v>
      </c>
      <c r="C164" s="336" t="s">
        <v>444</v>
      </c>
      <c r="D164" s="34" t="s">
        <v>610</v>
      </c>
      <c r="E164" s="336" t="s">
        <v>374</v>
      </c>
      <c r="F164" s="336" t="s">
        <v>598</v>
      </c>
    </row>
    <row r="165" spans="1:6" ht="12.75">
      <c r="A165" s="114" t="s">
        <v>15</v>
      </c>
      <c r="B165" s="114">
        <v>1</v>
      </c>
      <c r="C165" s="342" t="s">
        <v>491</v>
      </c>
      <c r="D165" s="34" t="s">
        <v>569</v>
      </c>
      <c r="E165" s="342" t="s">
        <v>377</v>
      </c>
      <c r="F165" s="342" t="s">
        <v>535</v>
      </c>
    </row>
    <row r="166" spans="1:6" ht="12.75">
      <c r="A166" s="340" t="s">
        <v>431</v>
      </c>
      <c r="B166" s="340">
        <v>1</v>
      </c>
      <c r="C166" s="336" t="s">
        <v>437</v>
      </c>
      <c r="D166" s="34" t="s">
        <v>438</v>
      </c>
      <c r="E166" s="336" t="s">
        <v>374</v>
      </c>
      <c r="F166" s="336" t="s">
        <v>436</v>
      </c>
    </row>
    <row r="167" spans="1:6" ht="12.75">
      <c r="A167" s="340" t="s">
        <v>6</v>
      </c>
      <c r="B167" s="340">
        <v>1</v>
      </c>
      <c r="C167" s="336" t="s">
        <v>444</v>
      </c>
      <c r="D167" s="34" t="s">
        <v>438</v>
      </c>
      <c r="E167" s="336" t="s">
        <v>374</v>
      </c>
      <c r="F167" s="336" t="s">
        <v>434</v>
      </c>
    </row>
    <row r="168" spans="1:6" ht="12.75">
      <c r="A168" s="340" t="s">
        <v>6</v>
      </c>
      <c r="B168" s="340">
        <v>1</v>
      </c>
      <c r="C168" s="336" t="s">
        <v>444</v>
      </c>
      <c r="D168" s="34" t="s">
        <v>438</v>
      </c>
      <c r="E168" s="336" t="s">
        <v>374</v>
      </c>
      <c r="F168" s="336" t="s">
        <v>436</v>
      </c>
    </row>
    <row r="169" spans="1:6" ht="12.75">
      <c r="A169" s="340" t="s">
        <v>6</v>
      </c>
      <c r="B169" s="340">
        <v>1</v>
      </c>
      <c r="C169" s="336" t="s">
        <v>445</v>
      </c>
      <c r="D169" s="34" t="s">
        <v>438</v>
      </c>
      <c r="E169" s="336" t="s">
        <v>374</v>
      </c>
      <c r="F169" s="336" t="s">
        <v>436</v>
      </c>
    </row>
    <row r="170" spans="1:6" ht="12.75">
      <c r="A170" s="340" t="s">
        <v>15</v>
      </c>
      <c r="B170" s="340">
        <v>1</v>
      </c>
      <c r="C170" s="336" t="s">
        <v>399</v>
      </c>
      <c r="D170" s="34" t="s">
        <v>438</v>
      </c>
      <c r="E170" s="336" t="s">
        <v>374</v>
      </c>
      <c r="F170" s="336" t="s">
        <v>434</v>
      </c>
    </row>
    <row r="171" spans="1:6" ht="12.75">
      <c r="A171" s="340" t="s">
        <v>15</v>
      </c>
      <c r="B171" s="340">
        <v>1</v>
      </c>
      <c r="C171" s="336" t="s">
        <v>409</v>
      </c>
      <c r="D171" s="34" t="s">
        <v>438</v>
      </c>
      <c r="E171" s="336" t="s">
        <v>374</v>
      </c>
      <c r="F171" s="336" t="s">
        <v>436</v>
      </c>
    </row>
    <row r="172" spans="1:6" ht="12.75">
      <c r="A172" s="138" t="s">
        <v>15</v>
      </c>
      <c r="B172" s="138">
        <v>1</v>
      </c>
      <c r="C172" s="132" t="s">
        <v>406</v>
      </c>
      <c r="D172" s="34" t="s">
        <v>507</v>
      </c>
      <c r="E172" s="132" t="s">
        <v>418</v>
      </c>
      <c r="F172" s="132" t="s">
        <v>434</v>
      </c>
    </row>
    <row r="173" spans="1:6" ht="12.75">
      <c r="A173" s="138" t="s">
        <v>15</v>
      </c>
      <c r="B173" s="138">
        <v>1</v>
      </c>
      <c r="C173" s="132" t="s">
        <v>406</v>
      </c>
      <c r="D173" s="34" t="s">
        <v>508</v>
      </c>
      <c r="E173" s="132" t="s">
        <v>418</v>
      </c>
      <c r="F173" s="132" t="s">
        <v>434</v>
      </c>
    </row>
    <row r="174" spans="1:6" ht="12.75">
      <c r="A174" s="340" t="s">
        <v>15</v>
      </c>
      <c r="B174" s="340">
        <v>1</v>
      </c>
      <c r="C174" s="336" t="s">
        <v>497</v>
      </c>
      <c r="D174" s="34" t="s">
        <v>573</v>
      </c>
      <c r="E174" s="336" t="s">
        <v>374</v>
      </c>
      <c r="F174" s="336" t="s">
        <v>535</v>
      </c>
    </row>
    <row r="175" spans="1:6" ht="12.75">
      <c r="A175" s="334" t="s">
        <v>431</v>
      </c>
      <c r="B175" s="334">
        <v>1</v>
      </c>
      <c r="C175" s="341" t="s">
        <v>607</v>
      </c>
      <c r="D175" s="34" t="s">
        <v>608</v>
      </c>
      <c r="E175" s="341" t="s">
        <v>398</v>
      </c>
      <c r="F175" s="341" t="s">
        <v>598</v>
      </c>
    </row>
    <row r="176" spans="1:6" ht="12.75">
      <c r="A176" s="340" t="s">
        <v>6</v>
      </c>
      <c r="B176" s="340">
        <v>1</v>
      </c>
      <c r="C176" s="336" t="s">
        <v>444</v>
      </c>
      <c r="D176" s="34" t="s">
        <v>454</v>
      </c>
      <c r="E176" s="336" t="s">
        <v>374</v>
      </c>
      <c r="F176" s="336" t="s">
        <v>598</v>
      </c>
    </row>
    <row r="177" spans="1:6" ht="12.75">
      <c r="A177" s="138" t="s">
        <v>380</v>
      </c>
      <c r="B177" s="138">
        <v>1</v>
      </c>
      <c r="C177" s="132" t="s">
        <v>7</v>
      </c>
      <c r="D177" s="34" t="s">
        <v>454</v>
      </c>
      <c r="E177" s="132" t="s">
        <v>418</v>
      </c>
      <c r="F177" s="132" t="s">
        <v>434</v>
      </c>
    </row>
    <row r="178" spans="1:6" ht="12.75">
      <c r="A178" s="340" t="s">
        <v>15</v>
      </c>
      <c r="B178" s="340">
        <v>1</v>
      </c>
      <c r="C178" s="336" t="s">
        <v>489</v>
      </c>
      <c r="D178" s="34" t="s">
        <v>454</v>
      </c>
      <c r="E178" s="336" t="s">
        <v>374</v>
      </c>
      <c r="F178" s="336" t="s">
        <v>661</v>
      </c>
    </row>
    <row r="179" spans="1:6" ht="12.75">
      <c r="A179" s="340" t="s">
        <v>15</v>
      </c>
      <c r="B179" s="340">
        <v>1</v>
      </c>
      <c r="C179" s="336" t="s">
        <v>495</v>
      </c>
      <c r="D179" s="34" t="s">
        <v>454</v>
      </c>
      <c r="E179" s="336" t="s">
        <v>374</v>
      </c>
      <c r="F179" s="336" t="s">
        <v>535</v>
      </c>
    </row>
    <row r="180" spans="1:6" ht="12.75">
      <c r="A180" s="27" t="s">
        <v>15</v>
      </c>
      <c r="B180" s="27">
        <v>2</v>
      </c>
      <c r="C180" s="338" t="s">
        <v>406</v>
      </c>
      <c r="D180" s="34" t="s">
        <v>454</v>
      </c>
      <c r="E180" s="338" t="s">
        <v>408</v>
      </c>
      <c r="F180" s="338" t="s">
        <v>535</v>
      </c>
    </row>
    <row r="181" spans="1:6" ht="12.75">
      <c r="A181" s="138" t="s">
        <v>15</v>
      </c>
      <c r="B181" s="138">
        <v>1</v>
      </c>
      <c r="C181" s="132" t="s">
        <v>406</v>
      </c>
      <c r="D181" s="34" t="s">
        <v>454</v>
      </c>
      <c r="E181" s="132" t="s">
        <v>418</v>
      </c>
      <c r="F181" s="132" t="s">
        <v>535</v>
      </c>
    </row>
    <row r="182" spans="1:6" ht="12.75">
      <c r="A182" s="337" t="s">
        <v>15</v>
      </c>
      <c r="B182" s="337">
        <v>1</v>
      </c>
      <c r="C182" s="55" t="s">
        <v>409</v>
      </c>
      <c r="D182" s="34" t="s">
        <v>454</v>
      </c>
      <c r="F182" s="55" t="s">
        <v>662</v>
      </c>
    </row>
    <row r="183" spans="1:6" ht="12.75">
      <c r="A183" s="340" t="s">
        <v>15</v>
      </c>
      <c r="B183" s="340">
        <v>1</v>
      </c>
      <c r="C183" s="336" t="s">
        <v>409</v>
      </c>
      <c r="D183" s="34" t="s">
        <v>586</v>
      </c>
      <c r="E183" s="336" t="s">
        <v>374</v>
      </c>
      <c r="F183" s="336" t="s">
        <v>535</v>
      </c>
    </row>
    <row r="184" spans="1:6" ht="12.75">
      <c r="A184" s="334" t="s">
        <v>15</v>
      </c>
      <c r="B184" s="334">
        <v>1</v>
      </c>
      <c r="C184" s="341" t="s">
        <v>405</v>
      </c>
      <c r="D184" s="34" t="s">
        <v>577</v>
      </c>
      <c r="E184" s="341" t="s">
        <v>398</v>
      </c>
      <c r="F184" s="341" t="s">
        <v>535</v>
      </c>
    </row>
    <row r="185" spans="1:6" ht="12.75">
      <c r="A185" s="340" t="s">
        <v>11</v>
      </c>
      <c r="B185" s="340">
        <v>1</v>
      </c>
      <c r="C185" s="336" t="s">
        <v>12</v>
      </c>
      <c r="D185" s="34" t="s">
        <v>668</v>
      </c>
      <c r="E185" s="336" t="s">
        <v>374</v>
      </c>
      <c r="F185" s="336" t="s">
        <v>661</v>
      </c>
    </row>
    <row r="186" spans="1:6" ht="12.75">
      <c r="A186" s="340" t="s">
        <v>15</v>
      </c>
      <c r="B186" s="340">
        <v>1</v>
      </c>
      <c r="C186" s="336" t="s">
        <v>405</v>
      </c>
      <c r="D186" s="34" t="s">
        <v>668</v>
      </c>
      <c r="E186" s="336" t="s">
        <v>374</v>
      </c>
      <c r="F186" s="336" t="s">
        <v>661</v>
      </c>
    </row>
    <row r="187" spans="1:6" ht="12.75">
      <c r="A187" s="340" t="s">
        <v>6</v>
      </c>
      <c r="B187" s="340">
        <v>1</v>
      </c>
      <c r="C187" s="336" t="s">
        <v>444</v>
      </c>
      <c r="D187" s="34" t="s">
        <v>611</v>
      </c>
      <c r="E187" s="336" t="s">
        <v>374</v>
      </c>
      <c r="F187" s="336" t="s">
        <v>598</v>
      </c>
    </row>
    <row r="188" spans="1:6" ht="12.75">
      <c r="A188" s="340" t="s">
        <v>6</v>
      </c>
      <c r="B188" s="340">
        <v>1</v>
      </c>
      <c r="C188" s="336" t="s">
        <v>444</v>
      </c>
      <c r="D188" s="34" t="s">
        <v>536</v>
      </c>
      <c r="E188" s="336" t="s">
        <v>374</v>
      </c>
      <c r="F188" s="336" t="s">
        <v>535</v>
      </c>
    </row>
    <row r="189" spans="1:6" ht="12.75">
      <c r="A189" s="340" t="s">
        <v>15</v>
      </c>
      <c r="B189" s="340">
        <v>1</v>
      </c>
      <c r="C189" s="336" t="s">
        <v>403</v>
      </c>
      <c r="D189" s="34" t="s">
        <v>404</v>
      </c>
      <c r="E189" s="336" t="s">
        <v>374</v>
      </c>
      <c r="F189" s="336" t="s">
        <v>1</v>
      </c>
    </row>
    <row r="190" spans="1:6" ht="12.75">
      <c r="A190" s="334" t="s">
        <v>431</v>
      </c>
      <c r="B190" s="334">
        <v>1</v>
      </c>
      <c r="C190" s="341" t="s">
        <v>607</v>
      </c>
      <c r="D190" s="34" t="s">
        <v>580</v>
      </c>
      <c r="E190" s="341" t="s">
        <v>398</v>
      </c>
      <c r="F190" s="341" t="s">
        <v>598</v>
      </c>
    </row>
    <row r="191" spans="1:6" ht="12.75">
      <c r="A191" s="340" t="s">
        <v>15</v>
      </c>
      <c r="B191" s="340">
        <v>1</v>
      </c>
      <c r="C191" s="336" t="s">
        <v>495</v>
      </c>
      <c r="D191" s="34" t="s">
        <v>580</v>
      </c>
      <c r="E191" s="336" t="s">
        <v>374</v>
      </c>
      <c r="F191" s="336" t="s">
        <v>598</v>
      </c>
    </row>
    <row r="192" spans="1:6" ht="12.75">
      <c r="A192" s="138" t="s">
        <v>15</v>
      </c>
      <c r="B192" s="138">
        <v>1</v>
      </c>
      <c r="C192" s="132" t="s">
        <v>406</v>
      </c>
      <c r="D192" s="34" t="s">
        <v>580</v>
      </c>
      <c r="E192" s="132" t="s">
        <v>418</v>
      </c>
      <c r="F192" s="132" t="s">
        <v>535</v>
      </c>
    </row>
    <row r="193" spans="1:6" ht="12.75">
      <c r="A193" s="340" t="s">
        <v>17</v>
      </c>
      <c r="B193" s="340">
        <v>1</v>
      </c>
      <c r="C193" s="336" t="s">
        <v>427</v>
      </c>
      <c r="D193" s="34" t="s">
        <v>659</v>
      </c>
      <c r="E193" s="336" t="s">
        <v>374</v>
      </c>
      <c r="F193" s="336" t="s">
        <v>598</v>
      </c>
    </row>
    <row r="194" spans="1:6" ht="12.75">
      <c r="A194" s="340" t="s">
        <v>15</v>
      </c>
      <c r="B194" s="340">
        <v>1</v>
      </c>
      <c r="C194" s="336" t="s">
        <v>491</v>
      </c>
      <c r="D194" s="34" t="s">
        <v>417</v>
      </c>
      <c r="E194" s="336" t="s">
        <v>374</v>
      </c>
      <c r="F194" s="336" t="s">
        <v>535</v>
      </c>
    </row>
    <row r="195" spans="1:6" ht="12.75">
      <c r="A195" s="138" t="s">
        <v>415</v>
      </c>
      <c r="B195" s="138">
        <v>1</v>
      </c>
      <c r="C195" s="132" t="s">
        <v>416</v>
      </c>
      <c r="D195" s="34" t="s">
        <v>417</v>
      </c>
      <c r="E195" s="132" t="s">
        <v>418</v>
      </c>
      <c r="F195" s="132" t="s">
        <v>1</v>
      </c>
    </row>
    <row r="196" spans="1:6" ht="12.75">
      <c r="A196" s="27" t="s">
        <v>10</v>
      </c>
      <c r="B196" s="27">
        <v>1</v>
      </c>
      <c r="C196" s="338" t="s">
        <v>467</v>
      </c>
      <c r="D196" s="34" t="s">
        <v>472</v>
      </c>
      <c r="E196" s="338" t="s">
        <v>408</v>
      </c>
      <c r="F196" s="338" t="s">
        <v>436</v>
      </c>
    </row>
    <row r="197" spans="1:6" ht="12.75">
      <c r="A197" s="334" t="s">
        <v>15</v>
      </c>
      <c r="B197" s="334">
        <v>1</v>
      </c>
      <c r="C197" s="341" t="s">
        <v>401</v>
      </c>
      <c r="D197" s="34" t="s">
        <v>402</v>
      </c>
      <c r="E197" s="341" t="s">
        <v>398</v>
      </c>
      <c r="F197" s="341" t="s">
        <v>1</v>
      </c>
    </row>
    <row r="198" spans="1:6" ht="12.75">
      <c r="A198" s="138" t="s">
        <v>15</v>
      </c>
      <c r="B198" s="138">
        <v>1</v>
      </c>
      <c r="C198" s="132" t="s">
        <v>406</v>
      </c>
      <c r="D198" s="34" t="s">
        <v>652</v>
      </c>
      <c r="E198" s="132" t="s">
        <v>418</v>
      </c>
      <c r="F198" s="132" t="s">
        <v>598</v>
      </c>
    </row>
    <row r="199" spans="1:6" ht="12.75">
      <c r="A199" s="334" t="s">
        <v>13</v>
      </c>
      <c r="B199" s="334">
        <v>1</v>
      </c>
      <c r="C199" s="341" t="s">
        <v>393</v>
      </c>
      <c r="D199" s="34" t="s">
        <v>556</v>
      </c>
      <c r="E199" s="341" t="s">
        <v>398</v>
      </c>
      <c r="F199" s="341" t="s">
        <v>535</v>
      </c>
    </row>
    <row r="200" spans="1:6" ht="12.75">
      <c r="A200" s="114" t="s">
        <v>13</v>
      </c>
      <c r="B200" s="114">
        <v>1</v>
      </c>
      <c r="C200" s="342" t="s">
        <v>393</v>
      </c>
      <c r="D200" s="34" t="s">
        <v>556</v>
      </c>
      <c r="E200" s="342" t="s">
        <v>377</v>
      </c>
      <c r="F200" s="342" t="s">
        <v>661</v>
      </c>
    </row>
    <row r="201" spans="1:6" ht="12.75">
      <c r="A201" s="138" t="s">
        <v>15</v>
      </c>
      <c r="B201" s="138">
        <v>1</v>
      </c>
      <c r="C201" s="132" t="s">
        <v>403</v>
      </c>
      <c r="D201" s="34" t="s">
        <v>556</v>
      </c>
      <c r="E201" s="132" t="s">
        <v>418</v>
      </c>
      <c r="F201" s="132" t="s">
        <v>533</v>
      </c>
    </row>
    <row r="202" spans="1:6" ht="12.75">
      <c r="A202" s="138" t="s">
        <v>15</v>
      </c>
      <c r="B202" s="138">
        <v>1</v>
      </c>
      <c r="C202" s="132" t="s">
        <v>406</v>
      </c>
      <c r="D202" s="34" t="s">
        <v>556</v>
      </c>
      <c r="E202" s="132" t="s">
        <v>418</v>
      </c>
      <c r="F202" s="132" t="s">
        <v>535</v>
      </c>
    </row>
    <row r="203" spans="1:6" ht="12.75">
      <c r="A203" s="340" t="s">
        <v>15</v>
      </c>
      <c r="B203" s="340">
        <v>1</v>
      </c>
      <c r="C203" s="336" t="s">
        <v>495</v>
      </c>
      <c r="D203" s="34" t="s">
        <v>496</v>
      </c>
      <c r="E203" s="336" t="s">
        <v>374</v>
      </c>
      <c r="F203" s="336" t="s">
        <v>434</v>
      </c>
    </row>
    <row r="204" spans="1:6" ht="12.75">
      <c r="A204" s="340" t="s">
        <v>11</v>
      </c>
      <c r="B204" s="340">
        <v>1</v>
      </c>
      <c r="C204" s="336" t="s">
        <v>12</v>
      </c>
      <c r="D204" s="34" t="s">
        <v>635</v>
      </c>
      <c r="E204" s="336" t="s">
        <v>374</v>
      </c>
      <c r="F204" s="336" t="s">
        <v>604</v>
      </c>
    </row>
    <row r="205" spans="1:6" ht="12.75">
      <c r="A205" s="340" t="s">
        <v>15</v>
      </c>
      <c r="B205" s="340">
        <v>1</v>
      </c>
      <c r="C205" s="336" t="s">
        <v>495</v>
      </c>
      <c r="D205" s="34" t="s">
        <v>645</v>
      </c>
      <c r="E205" s="336" t="s">
        <v>374</v>
      </c>
      <c r="F205" s="336" t="s">
        <v>598</v>
      </c>
    </row>
    <row r="206" spans="1:6" ht="12.75">
      <c r="A206" s="340" t="s">
        <v>15</v>
      </c>
      <c r="B206" s="340">
        <v>2</v>
      </c>
      <c r="C206" s="336" t="s">
        <v>495</v>
      </c>
      <c r="D206" s="34" t="s">
        <v>645</v>
      </c>
      <c r="E206" s="336" t="s">
        <v>374</v>
      </c>
      <c r="F206" s="336" t="s">
        <v>604</v>
      </c>
    </row>
    <row r="207" spans="1:6" ht="12.75">
      <c r="A207" s="340" t="s">
        <v>15</v>
      </c>
      <c r="B207" s="340">
        <v>2</v>
      </c>
      <c r="C207" s="336" t="s">
        <v>497</v>
      </c>
      <c r="D207" s="34" t="s">
        <v>645</v>
      </c>
      <c r="E207" s="336" t="s">
        <v>374</v>
      </c>
      <c r="F207" s="336" t="s">
        <v>598</v>
      </c>
    </row>
    <row r="208" spans="1:6" ht="12.75">
      <c r="A208" s="340" t="s">
        <v>15</v>
      </c>
      <c r="B208" s="340">
        <v>3</v>
      </c>
      <c r="C208" s="336" t="s">
        <v>497</v>
      </c>
      <c r="D208" s="34" t="s">
        <v>645</v>
      </c>
      <c r="E208" s="336" t="s">
        <v>374</v>
      </c>
      <c r="F208" s="336" t="s">
        <v>604</v>
      </c>
    </row>
    <row r="209" spans="1:6" ht="12.75">
      <c r="A209" s="27" t="s">
        <v>15</v>
      </c>
      <c r="B209" s="27">
        <v>1</v>
      </c>
      <c r="C209" s="338" t="s">
        <v>406</v>
      </c>
      <c r="D209" s="34" t="s">
        <v>649</v>
      </c>
      <c r="E209" s="338" t="s">
        <v>408</v>
      </c>
      <c r="F209" s="338" t="s">
        <v>598</v>
      </c>
    </row>
    <row r="210" spans="1:6" ht="12.75">
      <c r="A210" s="340" t="s">
        <v>15</v>
      </c>
      <c r="B210" s="340">
        <v>1</v>
      </c>
      <c r="C210" s="336" t="s">
        <v>491</v>
      </c>
      <c r="D210" s="34" t="s">
        <v>674</v>
      </c>
      <c r="E210" s="336" t="s">
        <v>374</v>
      </c>
      <c r="F210" s="336" t="s">
        <v>662</v>
      </c>
    </row>
    <row r="211" spans="1:6" ht="12.75">
      <c r="A211" s="114" t="s">
        <v>10</v>
      </c>
      <c r="B211" s="114">
        <v>1</v>
      </c>
      <c r="C211" s="342" t="s">
        <v>467</v>
      </c>
      <c r="D211" s="34" t="s">
        <v>628</v>
      </c>
      <c r="E211" s="342" t="s">
        <v>377</v>
      </c>
      <c r="F211" s="342" t="s">
        <v>598</v>
      </c>
    </row>
    <row r="212" spans="1:6" ht="12.75">
      <c r="A212" s="340" t="s">
        <v>8</v>
      </c>
      <c r="B212" s="340">
        <v>2</v>
      </c>
      <c r="C212" s="336" t="s">
        <v>9</v>
      </c>
      <c r="D212" s="34" t="s">
        <v>383</v>
      </c>
      <c r="E212" s="336" t="s">
        <v>374</v>
      </c>
      <c r="F212" s="336" t="s">
        <v>1</v>
      </c>
    </row>
    <row r="213" spans="1:6" ht="12.75">
      <c r="A213" s="114" t="s">
        <v>10</v>
      </c>
      <c r="B213" s="114">
        <v>1</v>
      </c>
      <c r="C213" s="342" t="s">
        <v>467</v>
      </c>
      <c r="D213" s="34" t="s">
        <v>383</v>
      </c>
      <c r="E213" s="342" t="s">
        <v>377</v>
      </c>
      <c r="F213" s="342" t="s">
        <v>598</v>
      </c>
    </row>
    <row r="214" spans="1:6" ht="12.75">
      <c r="A214" s="337" t="s">
        <v>11</v>
      </c>
      <c r="B214" s="337">
        <v>1</v>
      </c>
      <c r="C214" s="55" t="s">
        <v>12</v>
      </c>
      <c r="D214" s="34" t="s">
        <v>383</v>
      </c>
      <c r="F214" s="55" t="s">
        <v>1</v>
      </c>
    </row>
    <row r="215" spans="1:6" ht="12.75">
      <c r="A215" s="337" t="s">
        <v>11</v>
      </c>
      <c r="B215" s="337">
        <v>1</v>
      </c>
      <c r="C215" s="55" t="s">
        <v>12</v>
      </c>
      <c r="D215" s="34" t="s">
        <v>634</v>
      </c>
      <c r="F215" s="55" t="s">
        <v>601</v>
      </c>
    </row>
    <row r="216" spans="1:6" ht="12.75">
      <c r="A216" s="114" t="s">
        <v>10</v>
      </c>
      <c r="B216" s="114">
        <v>4</v>
      </c>
      <c r="C216" s="342" t="s">
        <v>467</v>
      </c>
      <c r="D216" s="34" t="s">
        <v>387</v>
      </c>
      <c r="E216" s="342" t="s">
        <v>377</v>
      </c>
      <c r="F216" s="342" t="s">
        <v>535</v>
      </c>
    </row>
    <row r="217" spans="1:6" ht="12.75">
      <c r="A217" s="114" t="s">
        <v>10</v>
      </c>
      <c r="B217" s="114">
        <v>2</v>
      </c>
      <c r="C217" s="342" t="s">
        <v>467</v>
      </c>
      <c r="D217" s="34" t="s">
        <v>387</v>
      </c>
      <c r="E217" s="342" t="s">
        <v>377</v>
      </c>
      <c r="F217" s="342" t="s">
        <v>533</v>
      </c>
    </row>
    <row r="218" spans="1:6" ht="12.75">
      <c r="A218" s="340" t="s">
        <v>11</v>
      </c>
      <c r="B218" s="340">
        <v>1</v>
      </c>
      <c r="C218" s="336" t="s">
        <v>12</v>
      </c>
      <c r="D218" s="34" t="s">
        <v>387</v>
      </c>
      <c r="E218" s="336" t="s">
        <v>374</v>
      </c>
      <c r="F218" s="336" t="s">
        <v>1</v>
      </c>
    </row>
    <row r="219" spans="1:6" ht="12.75">
      <c r="A219" s="340" t="s">
        <v>11</v>
      </c>
      <c r="B219" s="340">
        <v>5</v>
      </c>
      <c r="C219" s="336" t="s">
        <v>12</v>
      </c>
      <c r="D219" s="34" t="s">
        <v>387</v>
      </c>
      <c r="E219" s="336" t="s">
        <v>374</v>
      </c>
      <c r="F219" s="336" t="s">
        <v>535</v>
      </c>
    </row>
    <row r="220" spans="1:6" ht="12.75">
      <c r="A220" s="340" t="s">
        <v>11</v>
      </c>
      <c r="B220" s="340">
        <v>6</v>
      </c>
      <c r="C220" s="336" t="s">
        <v>12</v>
      </c>
      <c r="D220" s="34" t="s">
        <v>387</v>
      </c>
      <c r="E220" s="336" t="s">
        <v>374</v>
      </c>
      <c r="F220" s="336" t="s">
        <v>533</v>
      </c>
    </row>
    <row r="221" spans="1:6" ht="12.75">
      <c r="A221" s="334" t="s">
        <v>11</v>
      </c>
      <c r="B221" s="334">
        <v>1</v>
      </c>
      <c r="C221" s="341" t="s">
        <v>12</v>
      </c>
      <c r="D221" s="34" t="s">
        <v>387</v>
      </c>
      <c r="E221" s="341" t="s">
        <v>375</v>
      </c>
      <c r="F221" s="341" t="s">
        <v>1</v>
      </c>
    </row>
    <row r="222" spans="1:6" ht="12.75">
      <c r="A222" s="334" t="s">
        <v>11</v>
      </c>
      <c r="B222" s="334">
        <v>2</v>
      </c>
      <c r="C222" s="341" t="s">
        <v>12</v>
      </c>
      <c r="D222" s="34" t="s">
        <v>387</v>
      </c>
      <c r="E222" s="341" t="s">
        <v>375</v>
      </c>
      <c r="F222" s="341" t="s">
        <v>535</v>
      </c>
    </row>
    <row r="223" spans="1:6" ht="12.75">
      <c r="A223" s="114" t="s">
        <v>11</v>
      </c>
      <c r="B223" s="114">
        <v>12</v>
      </c>
      <c r="C223" s="342" t="s">
        <v>12</v>
      </c>
      <c r="D223" s="34" t="s">
        <v>387</v>
      </c>
      <c r="E223" s="342" t="s">
        <v>377</v>
      </c>
      <c r="F223" s="342" t="s">
        <v>535</v>
      </c>
    </row>
    <row r="224" spans="1:6" ht="12.75">
      <c r="A224" s="114" t="s">
        <v>11</v>
      </c>
      <c r="B224" s="114">
        <v>14</v>
      </c>
      <c r="C224" s="342" t="s">
        <v>12</v>
      </c>
      <c r="D224" s="34" t="s">
        <v>387</v>
      </c>
      <c r="E224" s="342" t="s">
        <v>377</v>
      </c>
      <c r="F224" s="342" t="s">
        <v>533</v>
      </c>
    </row>
    <row r="225" spans="1:6" ht="12.75">
      <c r="A225" s="337" t="s">
        <v>11</v>
      </c>
      <c r="B225" s="337">
        <v>1</v>
      </c>
      <c r="C225" s="55" t="s">
        <v>12</v>
      </c>
      <c r="D225" s="34" t="s">
        <v>387</v>
      </c>
      <c r="F225" s="55" t="s">
        <v>533</v>
      </c>
    </row>
    <row r="226" spans="1:6" ht="12.75">
      <c r="A226" s="334" t="s">
        <v>380</v>
      </c>
      <c r="B226" s="334">
        <v>1</v>
      </c>
      <c r="C226" s="341" t="s">
        <v>7</v>
      </c>
      <c r="D226" s="34" t="s">
        <v>520</v>
      </c>
      <c r="E226" s="341" t="s">
        <v>398</v>
      </c>
      <c r="F226" s="341" t="s">
        <v>533</v>
      </c>
    </row>
    <row r="227" spans="1:6" ht="12.75">
      <c r="A227" s="340" t="s">
        <v>17</v>
      </c>
      <c r="B227" s="340">
        <v>1</v>
      </c>
      <c r="C227" s="336" t="s">
        <v>7</v>
      </c>
      <c r="D227" s="34" t="s">
        <v>520</v>
      </c>
      <c r="E227" s="336" t="s">
        <v>374</v>
      </c>
      <c r="F227" s="336" t="s">
        <v>598</v>
      </c>
    </row>
    <row r="228" spans="1:6" ht="12.75">
      <c r="A228" s="114" t="s">
        <v>17</v>
      </c>
      <c r="B228" s="114">
        <v>1</v>
      </c>
      <c r="C228" s="342" t="s">
        <v>7</v>
      </c>
      <c r="D228" s="34" t="s">
        <v>520</v>
      </c>
      <c r="E228" s="342" t="s">
        <v>377</v>
      </c>
      <c r="F228" s="342" t="s">
        <v>533</v>
      </c>
    </row>
    <row r="229" spans="1:6" ht="12.75">
      <c r="A229" s="114" t="s">
        <v>17</v>
      </c>
      <c r="B229" s="114">
        <v>1</v>
      </c>
      <c r="C229" s="342" t="s">
        <v>7</v>
      </c>
      <c r="D229" s="34" t="s">
        <v>520</v>
      </c>
      <c r="E229" s="342" t="s">
        <v>377</v>
      </c>
      <c r="F229" s="342" t="s">
        <v>601</v>
      </c>
    </row>
    <row r="230" spans="1:6" ht="12.75">
      <c r="A230" s="340" t="s">
        <v>17</v>
      </c>
      <c r="B230" s="340">
        <v>1</v>
      </c>
      <c r="C230" s="336" t="s">
        <v>425</v>
      </c>
      <c r="D230" s="34" t="s">
        <v>520</v>
      </c>
      <c r="E230" s="336" t="s">
        <v>374</v>
      </c>
      <c r="F230" s="336" t="s">
        <v>601</v>
      </c>
    </row>
    <row r="231" spans="1:6" ht="12.75">
      <c r="A231" s="340" t="s">
        <v>17</v>
      </c>
      <c r="B231" s="340">
        <v>1</v>
      </c>
      <c r="C231" s="336" t="s">
        <v>425</v>
      </c>
      <c r="D231" s="34" t="s">
        <v>520</v>
      </c>
      <c r="E231" s="336" t="s">
        <v>374</v>
      </c>
      <c r="F231" s="336" t="s">
        <v>662</v>
      </c>
    </row>
    <row r="232" spans="1:6" ht="12.75">
      <c r="A232" s="340" t="s">
        <v>17</v>
      </c>
      <c r="B232" s="340">
        <v>3</v>
      </c>
      <c r="C232" s="336" t="s">
        <v>425</v>
      </c>
      <c r="D232" s="34" t="s">
        <v>520</v>
      </c>
      <c r="E232" s="336" t="s">
        <v>374</v>
      </c>
      <c r="F232" s="336" t="s">
        <v>661</v>
      </c>
    </row>
    <row r="233" spans="1:6" ht="12.75">
      <c r="A233" s="334" t="s">
        <v>17</v>
      </c>
      <c r="B233" s="334">
        <v>3</v>
      </c>
      <c r="C233" s="341" t="s">
        <v>425</v>
      </c>
      <c r="D233" s="34" t="s">
        <v>520</v>
      </c>
      <c r="E233" s="341" t="s">
        <v>398</v>
      </c>
      <c r="F233" s="341" t="s">
        <v>434</v>
      </c>
    </row>
    <row r="234" spans="1:6" ht="12.75">
      <c r="A234" s="334" t="s">
        <v>17</v>
      </c>
      <c r="B234" s="334">
        <v>1</v>
      </c>
      <c r="C234" s="341" t="s">
        <v>425</v>
      </c>
      <c r="D234" s="34" t="s">
        <v>520</v>
      </c>
      <c r="E234" s="341" t="s">
        <v>398</v>
      </c>
      <c r="F234" s="341" t="s">
        <v>535</v>
      </c>
    </row>
    <row r="235" spans="1:6" ht="12.75">
      <c r="A235" s="334" t="s">
        <v>17</v>
      </c>
      <c r="B235" s="334">
        <v>1</v>
      </c>
      <c r="C235" s="341" t="s">
        <v>425</v>
      </c>
      <c r="D235" s="34" t="s">
        <v>520</v>
      </c>
      <c r="E235" s="341" t="s">
        <v>398</v>
      </c>
      <c r="F235" s="341" t="s">
        <v>533</v>
      </c>
    </row>
    <row r="236" spans="1:6" ht="12.75">
      <c r="A236" s="114" t="s">
        <v>17</v>
      </c>
      <c r="B236" s="114">
        <v>5</v>
      </c>
      <c r="C236" s="342" t="s">
        <v>425</v>
      </c>
      <c r="D236" s="34" t="s">
        <v>520</v>
      </c>
      <c r="E236" s="342" t="s">
        <v>377</v>
      </c>
      <c r="F236" s="342" t="s">
        <v>598</v>
      </c>
    </row>
    <row r="237" spans="1:6" ht="12.75">
      <c r="A237" s="114" t="s">
        <v>17</v>
      </c>
      <c r="B237" s="114">
        <v>2</v>
      </c>
      <c r="C237" s="342" t="s">
        <v>425</v>
      </c>
      <c r="D237" s="34" t="s">
        <v>520</v>
      </c>
      <c r="E237" s="342" t="s">
        <v>377</v>
      </c>
      <c r="F237" s="342" t="s">
        <v>601</v>
      </c>
    </row>
    <row r="238" spans="1:6" ht="12.75">
      <c r="A238" s="340" t="s">
        <v>431</v>
      </c>
      <c r="B238" s="340">
        <v>1</v>
      </c>
      <c r="C238" s="336" t="s">
        <v>437</v>
      </c>
      <c r="D238" s="34" t="s">
        <v>439</v>
      </c>
      <c r="E238" s="336" t="s">
        <v>374</v>
      </c>
      <c r="F238" s="336" t="s">
        <v>436</v>
      </c>
    </row>
    <row r="239" spans="1:6" ht="12.75">
      <c r="A239" s="340" t="s">
        <v>17</v>
      </c>
      <c r="B239" s="340">
        <v>1</v>
      </c>
      <c r="C239" s="336" t="s">
        <v>427</v>
      </c>
      <c r="D239" s="34" t="s">
        <v>524</v>
      </c>
      <c r="E239" s="336" t="s">
        <v>374</v>
      </c>
      <c r="F239" s="336" t="s">
        <v>434</v>
      </c>
    </row>
    <row r="240" spans="1:6" ht="12.75">
      <c r="A240" s="340" t="s">
        <v>380</v>
      </c>
      <c r="B240" s="340">
        <v>1</v>
      </c>
      <c r="C240" s="336" t="s">
        <v>7</v>
      </c>
      <c r="D240" s="34" t="s">
        <v>452</v>
      </c>
      <c r="E240" s="336" t="s">
        <v>374</v>
      </c>
      <c r="F240" s="336" t="s">
        <v>434</v>
      </c>
    </row>
    <row r="241" spans="1:6" ht="12.75">
      <c r="A241" s="340" t="s">
        <v>530</v>
      </c>
      <c r="B241" s="340">
        <v>1</v>
      </c>
      <c r="C241" s="336" t="s">
        <v>531</v>
      </c>
      <c r="D241" s="34" t="s">
        <v>600</v>
      </c>
      <c r="E241" s="336" t="s">
        <v>374</v>
      </c>
      <c r="F241" s="336" t="s">
        <v>601</v>
      </c>
    </row>
    <row r="242" spans="1:6" ht="12.75">
      <c r="A242" s="340" t="s">
        <v>530</v>
      </c>
      <c r="B242" s="340">
        <v>1</v>
      </c>
      <c r="C242" s="336" t="s">
        <v>605</v>
      </c>
      <c r="D242" s="34" t="s">
        <v>600</v>
      </c>
      <c r="E242" s="336" t="s">
        <v>374</v>
      </c>
      <c r="F242" s="336" t="s">
        <v>661</v>
      </c>
    </row>
    <row r="243" spans="1:6" ht="12.75">
      <c r="A243" s="340" t="s">
        <v>431</v>
      </c>
      <c r="B243" s="340">
        <v>1</v>
      </c>
      <c r="C243" s="336" t="s">
        <v>432</v>
      </c>
      <c r="D243" s="34" t="s">
        <v>600</v>
      </c>
      <c r="E243" s="336" t="s">
        <v>374</v>
      </c>
      <c r="F243" s="336" t="s">
        <v>601</v>
      </c>
    </row>
    <row r="244" spans="1:6" ht="12.75">
      <c r="A244" s="340" t="s">
        <v>380</v>
      </c>
      <c r="B244" s="340">
        <v>1</v>
      </c>
      <c r="C244" s="336" t="s">
        <v>7</v>
      </c>
      <c r="D244" s="34" t="s">
        <v>618</v>
      </c>
      <c r="E244" s="336" t="s">
        <v>374</v>
      </c>
      <c r="F244" s="336" t="s">
        <v>598</v>
      </c>
    </row>
    <row r="245" spans="1:6" ht="12.75">
      <c r="A245" s="340" t="s">
        <v>11</v>
      </c>
      <c r="B245" s="340">
        <v>1</v>
      </c>
      <c r="C245" s="336" t="s">
        <v>12</v>
      </c>
      <c r="D245" s="34" t="s">
        <v>388</v>
      </c>
      <c r="E245" s="336" t="s">
        <v>374</v>
      </c>
      <c r="F245" s="336" t="s">
        <v>1</v>
      </c>
    </row>
    <row r="246" spans="1:6" ht="12.75">
      <c r="A246" s="114" t="s">
        <v>371</v>
      </c>
      <c r="B246" s="114">
        <v>1</v>
      </c>
      <c r="C246" s="342" t="s">
        <v>372</v>
      </c>
      <c r="D246" s="34" t="s">
        <v>389</v>
      </c>
      <c r="E246" s="342" t="s">
        <v>377</v>
      </c>
      <c r="F246" s="342" t="s">
        <v>434</v>
      </c>
    </row>
    <row r="247" spans="1:6" ht="12.75">
      <c r="A247" s="114" t="s">
        <v>8</v>
      </c>
      <c r="B247" s="114">
        <v>2</v>
      </c>
      <c r="C247" s="342" t="s">
        <v>9</v>
      </c>
      <c r="D247" s="34" t="s">
        <v>389</v>
      </c>
      <c r="E247" s="342" t="s">
        <v>377</v>
      </c>
      <c r="F247" s="342" t="s">
        <v>434</v>
      </c>
    </row>
    <row r="248" spans="1:6" ht="12.75">
      <c r="A248" s="340" t="s">
        <v>10</v>
      </c>
      <c r="B248" s="340">
        <v>1</v>
      </c>
      <c r="C248" s="336" t="s">
        <v>467</v>
      </c>
      <c r="D248" s="34" t="s">
        <v>389</v>
      </c>
      <c r="E248" s="336" t="s">
        <v>374</v>
      </c>
      <c r="F248" s="336" t="s">
        <v>434</v>
      </c>
    </row>
    <row r="249" spans="1:6" ht="12.75">
      <c r="A249" s="340" t="s">
        <v>10</v>
      </c>
      <c r="B249" s="340">
        <v>1</v>
      </c>
      <c r="C249" s="336" t="s">
        <v>467</v>
      </c>
      <c r="D249" s="34" t="s">
        <v>389</v>
      </c>
      <c r="E249" s="336" t="s">
        <v>374</v>
      </c>
      <c r="F249" s="336" t="s">
        <v>436</v>
      </c>
    </row>
    <row r="250" spans="1:6" ht="12.75">
      <c r="A250" s="114" t="s">
        <v>10</v>
      </c>
      <c r="B250" s="114">
        <v>2</v>
      </c>
      <c r="C250" s="342" t="s">
        <v>467</v>
      </c>
      <c r="D250" s="34" t="s">
        <v>389</v>
      </c>
      <c r="E250" s="342" t="s">
        <v>377</v>
      </c>
      <c r="F250" s="342" t="s">
        <v>434</v>
      </c>
    </row>
    <row r="251" spans="1:6" ht="12.75">
      <c r="A251" s="340" t="s">
        <v>11</v>
      </c>
      <c r="B251" s="340">
        <v>1</v>
      </c>
      <c r="C251" s="336" t="s">
        <v>12</v>
      </c>
      <c r="D251" s="34" t="s">
        <v>389</v>
      </c>
      <c r="E251" s="336" t="s">
        <v>374</v>
      </c>
      <c r="F251" s="336" t="s">
        <v>1</v>
      </c>
    </row>
    <row r="252" spans="1:6" ht="12.75">
      <c r="A252" s="340" t="s">
        <v>11</v>
      </c>
      <c r="B252" s="340">
        <v>7</v>
      </c>
      <c r="C252" s="336" t="s">
        <v>12</v>
      </c>
      <c r="D252" s="34" t="s">
        <v>389</v>
      </c>
      <c r="E252" s="336" t="s">
        <v>374</v>
      </c>
      <c r="F252" s="336" t="s">
        <v>434</v>
      </c>
    </row>
    <row r="253" spans="1:6" ht="12.75">
      <c r="A253" s="334" t="s">
        <v>11</v>
      </c>
      <c r="B253" s="334">
        <v>1</v>
      </c>
      <c r="C253" s="341" t="s">
        <v>12</v>
      </c>
      <c r="D253" s="34" t="s">
        <v>389</v>
      </c>
      <c r="E253" s="341" t="s">
        <v>398</v>
      </c>
      <c r="F253" s="341" t="s">
        <v>535</v>
      </c>
    </row>
    <row r="254" spans="1:6" ht="12.75">
      <c r="A254" s="114" t="s">
        <v>11</v>
      </c>
      <c r="B254" s="114">
        <v>14</v>
      </c>
      <c r="C254" s="342" t="s">
        <v>12</v>
      </c>
      <c r="D254" s="34" t="s">
        <v>389</v>
      </c>
      <c r="E254" s="342" t="s">
        <v>377</v>
      </c>
      <c r="F254" s="342" t="s">
        <v>434</v>
      </c>
    </row>
    <row r="255" spans="1:6" ht="12.75">
      <c r="A255" s="337" t="s">
        <v>11</v>
      </c>
      <c r="B255" s="337">
        <v>1</v>
      </c>
      <c r="C255" s="55" t="s">
        <v>12</v>
      </c>
      <c r="D255" s="34" t="s">
        <v>389</v>
      </c>
      <c r="F255" s="55" t="s">
        <v>598</v>
      </c>
    </row>
    <row r="256" spans="1:6" ht="12.75">
      <c r="A256" s="340" t="s">
        <v>15</v>
      </c>
      <c r="B256" s="340">
        <v>1</v>
      </c>
      <c r="C256" s="336" t="s">
        <v>491</v>
      </c>
      <c r="D256" s="34" t="s">
        <v>639</v>
      </c>
      <c r="E256" s="336" t="s">
        <v>374</v>
      </c>
      <c r="F256" s="336" t="s">
        <v>601</v>
      </c>
    </row>
    <row r="257" spans="1:6" ht="12.75">
      <c r="A257" s="340" t="s">
        <v>15</v>
      </c>
      <c r="B257" s="340">
        <v>1</v>
      </c>
      <c r="C257" s="336" t="s">
        <v>497</v>
      </c>
      <c r="D257" s="34" t="s">
        <v>648</v>
      </c>
      <c r="E257" s="336" t="s">
        <v>374</v>
      </c>
      <c r="F257" s="336" t="s">
        <v>598</v>
      </c>
    </row>
    <row r="258" spans="1:6" ht="12.75">
      <c r="A258" s="334" t="s">
        <v>17</v>
      </c>
      <c r="B258" s="334">
        <v>1</v>
      </c>
      <c r="C258" s="341" t="s">
        <v>7</v>
      </c>
      <c r="D258" s="34" t="s">
        <v>518</v>
      </c>
      <c r="E258" s="341" t="s">
        <v>398</v>
      </c>
      <c r="F258" s="341" t="s">
        <v>436</v>
      </c>
    </row>
    <row r="259" spans="1:6" ht="12.75">
      <c r="A259" s="340" t="s">
        <v>8</v>
      </c>
      <c r="B259" s="340">
        <v>1</v>
      </c>
      <c r="C259" s="336" t="s">
        <v>9</v>
      </c>
      <c r="D259" s="34" t="s">
        <v>384</v>
      </c>
      <c r="E259" s="336" t="s">
        <v>374</v>
      </c>
      <c r="F259" s="336" t="s">
        <v>1</v>
      </c>
    </row>
    <row r="260" spans="1:6" ht="12.75">
      <c r="A260" s="340" t="s">
        <v>11</v>
      </c>
      <c r="B260" s="340">
        <v>1</v>
      </c>
      <c r="C260" s="336" t="s">
        <v>12</v>
      </c>
      <c r="D260" s="34" t="s">
        <v>384</v>
      </c>
      <c r="E260" s="336" t="s">
        <v>374</v>
      </c>
      <c r="F260" s="336" t="s">
        <v>436</v>
      </c>
    </row>
    <row r="261" spans="1:6" ht="12.75">
      <c r="A261" s="114" t="s">
        <v>11</v>
      </c>
      <c r="B261" s="114">
        <v>1</v>
      </c>
      <c r="C261" s="342" t="s">
        <v>12</v>
      </c>
      <c r="D261" s="34" t="s">
        <v>384</v>
      </c>
      <c r="E261" s="342" t="s">
        <v>377</v>
      </c>
      <c r="F261" s="342" t="s">
        <v>434</v>
      </c>
    </row>
    <row r="262" spans="1:6" ht="12.75">
      <c r="A262" s="340" t="s">
        <v>15</v>
      </c>
      <c r="B262" s="340">
        <v>2</v>
      </c>
      <c r="C262" s="336" t="s">
        <v>403</v>
      </c>
      <c r="D262" s="34" t="s">
        <v>643</v>
      </c>
      <c r="E262" s="336" t="s">
        <v>374</v>
      </c>
      <c r="F262" s="336" t="s">
        <v>604</v>
      </c>
    </row>
    <row r="263" spans="1:6" ht="12.75">
      <c r="A263" s="27" t="s">
        <v>15</v>
      </c>
      <c r="B263" s="27">
        <v>1</v>
      </c>
      <c r="C263" s="338" t="s">
        <v>406</v>
      </c>
      <c r="D263" s="34" t="s">
        <v>589</v>
      </c>
      <c r="E263" s="338" t="s">
        <v>408</v>
      </c>
      <c r="F263" s="338" t="s">
        <v>601</v>
      </c>
    </row>
    <row r="264" spans="1:6" ht="12.75">
      <c r="A264" s="27" t="s">
        <v>415</v>
      </c>
      <c r="B264" s="27">
        <v>1</v>
      </c>
      <c r="C264" s="338" t="s">
        <v>654</v>
      </c>
      <c r="D264" s="34" t="s">
        <v>589</v>
      </c>
      <c r="E264" s="338" t="s">
        <v>408</v>
      </c>
      <c r="F264" s="338" t="s">
        <v>601</v>
      </c>
    </row>
    <row r="265" spans="1:6" ht="12.75">
      <c r="A265" s="27" t="s">
        <v>415</v>
      </c>
      <c r="B265" s="27">
        <v>1</v>
      </c>
      <c r="C265" s="338" t="s">
        <v>654</v>
      </c>
      <c r="D265" s="34" t="s">
        <v>589</v>
      </c>
      <c r="E265" s="338" t="s">
        <v>408</v>
      </c>
      <c r="F265" s="338" t="s">
        <v>662</v>
      </c>
    </row>
    <row r="266" spans="1:6" ht="12.75">
      <c r="A266" s="138" t="s">
        <v>415</v>
      </c>
      <c r="B266" s="138">
        <v>1</v>
      </c>
      <c r="C266" s="132" t="s">
        <v>416</v>
      </c>
      <c r="D266" s="34" t="s">
        <v>589</v>
      </c>
      <c r="E266" s="132" t="s">
        <v>418</v>
      </c>
      <c r="F266" s="132" t="s">
        <v>533</v>
      </c>
    </row>
    <row r="267" spans="1:6" ht="12.75">
      <c r="A267" s="340" t="s">
        <v>380</v>
      </c>
      <c r="B267" s="340">
        <v>1</v>
      </c>
      <c r="C267" s="336" t="s">
        <v>7</v>
      </c>
      <c r="D267" s="34" t="s">
        <v>544</v>
      </c>
      <c r="E267" s="336" t="s">
        <v>374</v>
      </c>
      <c r="F267" s="336" t="s">
        <v>533</v>
      </c>
    </row>
    <row r="268" spans="1:6" ht="12.75">
      <c r="A268" s="340" t="s">
        <v>380</v>
      </c>
      <c r="B268" s="340">
        <v>1</v>
      </c>
      <c r="C268" s="336" t="s">
        <v>7</v>
      </c>
      <c r="D268" s="34" t="s">
        <v>544</v>
      </c>
      <c r="E268" s="336" t="s">
        <v>374</v>
      </c>
      <c r="F268" s="336" t="s">
        <v>661</v>
      </c>
    </row>
    <row r="269" spans="1:6" ht="12.75">
      <c r="A269" s="138" t="s">
        <v>13</v>
      </c>
      <c r="B269" s="138">
        <v>1</v>
      </c>
      <c r="C269" s="132" t="s">
        <v>393</v>
      </c>
      <c r="D269" s="34" t="s">
        <v>672</v>
      </c>
      <c r="E269" s="132" t="s">
        <v>418</v>
      </c>
      <c r="F269" s="132" t="s">
        <v>661</v>
      </c>
    </row>
    <row r="270" spans="1:6" ht="12.75">
      <c r="A270" s="340" t="s">
        <v>10</v>
      </c>
      <c r="B270" s="340">
        <v>1</v>
      </c>
      <c r="C270" s="336" t="s">
        <v>467</v>
      </c>
      <c r="D270" s="34" t="s">
        <v>549</v>
      </c>
      <c r="E270" s="336" t="s">
        <v>374</v>
      </c>
      <c r="F270" s="336" t="s">
        <v>535</v>
      </c>
    </row>
    <row r="271" spans="1:6" ht="12.75">
      <c r="A271" s="337" t="s">
        <v>11</v>
      </c>
      <c r="B271" s="337">
        <v>1</v>
      </c>
      <c r="C271" s="55" t="s">
        <v>12</v>
      </c>
      <c r="D271" s="34" t="s">
        <v>552</v>
      </c>
      <c r="F271" s="55" t="s">
        <v>535</v>
      </c>
    </row>
    <row r="272" spans="1:6" ht="12.75">
      <c r="A272" s="340" t="s">
        <v>15</v>
      </c>
      <c r="B272" s="340">
        <v>1</v>
      </c>
      <c r="C272" s="336" t="s">
        <v>497</v>
      </c>
      <c r="D272" s="34" t="s">
        <v>552</v>
      </c>
      <c r="E272" s="336" t="s">
        <v>374</v>
      </c>
      <c r="F272" s="336" t="s">
        <v>601</v>
      </c>
    </row>
    <row r="273" spans="1:6" ht="12.75">
      <c r="A273" s="340" t="s">
        <v>380</v>
      </c>
      <c r="B273" s="340">
        <v>1</v>
      </c>
      <c r="C273" s="336" t="s">
        <v>7</v>
      </c>
      <c r="D273" s="34" t="s">
        <v>519</v>
      </c>
      <c r="E273" s="336" t="s">
        <v>374</v>
      </c>
      <c r="F273" s="336" t="s">
        <v>533</v>
      </c>
    </row>
    <row r="274" spans="1:6" ht="12.75">
      <c r="A274" s="340" t="s">
        <v>17</v>
      </c>
      <c r="B274" s="340">
        <v>1</v>
      </c>
      <c r="C274" s="336" t="s">
        <v>425</v>
      </c>
      <c r="D274" s="34" t="s">
        <v>519</v>
      </c>
      <c r="E274" s="336" t="s">
        <v>374</v>
      </c>
      <c r="F274" s="336" t="s">
        <v>434</v>
      </c>
    </row>
    <row r="275" spans="1:6" ht="12.75">
      <c r="A275" s="340" t="s">
        <v>17</v>
      </c>
      <c r="B275" s="340">
        <v>1</v>
      </c>
      <c r="C275" s="336" t="s">
        <v>425</v>
      </c>
      <c r="D275" s="34" t="s">
        <v>519</v>
      </c>
      <c r="E275" s="336" t="s">
        <v>374</v>
      </c>
      <c r="F275" s="336" t="s">
        <v>662</v>
      </c>
    </row>
    <row r="276" spans="1:6" ht="12.75">
      <c r="A276" s="334" t="s">
        <v>15</v>
      </c>
      <c r="B276" s="334">
        <v>2</v>
      </c>
      <c r="C276" s="341" t="s">
        <v>403</v>
      </c>
      <c r="D276" s="34" t="s">
        <v>642</v>
      </c>
      <c r="E276" s="341" t="s">
        <v>398</v>
      </c>
      <c r="F276" s="341" t="s">
        <v>601</v>
      </c>
    </row>
    <row r="277" spans="1:6" ht="12.75">
      <c r="A277" s="339" t="s">
        <v>17</v>
      </c>
      <c r="B277" s="339">
        <v>1</v>
      </c>
      <c r="C277" s="335" t="s">
        <v>427</v>
      </c>
      <c r="D277" s="34" t="s">
        <v>429</v>
      </c>
      <c r="E277" s="335" t="s">
        <v>430</v>
      </c>
      <c r="F277" s="335" t="s">
        <v>1</v>
      </c>
    </row>
    <row r="278" spans="1:6" ht="12.75">
      <c r="A278" s="340" t="s">
        <v>17</v>
      </c>
      <c r="B278" s="340">
        <v>1</v>
      </c>
      <c r="C278" s="336" t="s">
        <v>425</v>
      </c>
      <c r="D278" s="34" t="s">
        <v>521</v>
      </c>
      <c r="E278" s="336" t="s">
        <v>374</v>
      </c>
      <c r="F278" s="336" t="s">
        <v>436</v>
      </c>
    </row>
    <row r="279" spans="1:6" ht="12.75">
      <c r="A279" s="138" t="s">
        <v>17</v>
      </c>
      <c r="B279" s="138">
        <v>1</v>
      </c>
      <c r="C279" s="132" t="s">
        <v>427</v>
      </c>
      <c r="D279" s="34" t="s">
        <v>526</v>
      </c>
      <c r="E279" s="132" t="s">
        <v>418</v>
      </c>
      <c r="F279" s="132" t="s">
        <v>436</v>
      </c>
    </row>
    <row r="280" spans="1:6" ht="12.75">
      <c r="A280" s="340" t="s">
        <v>15</v>
      </c>
      <c r="B280" s="340">
        <v>1</v>
      </c>
      <c r="C280" s="336" t="s">
        <v>497</v>
      </c>
      <c r="D280" s="34" t="s">
        <v>498</v>
      </c>
      <c r="E280" s="336" t="s">
        <v>374</v>
      </c>
      <c r="F280" s="336" t="s">
        <v>434</v>
      </c>
    </row>
    <row r="281" spans="1:6" ht="12.75">
      <c r="A281" s="337" t="s">
        <v>530</v>
      </c>
      <c r="B281" s="337">
        <v>1</v>
      </c>
      <c r="C281" s="55" t="s">
        <v>531</v>
      </c>
      <c r="D281" s="34" t="s">
        <v>433</v>
      </c>
      <c r="F281" s="55" t="s">
        <v>598</v>
      </c>
    </row>
    <row r="282" spans="1:6" ht="12.75">
      <c r="A282" s="340" t="s">
        <v>431</v>
      </c>
      <c r="B282" s="340">
        <v>1</v>
      </c>
      <c r="C282" s="336" t="s">
        <v>432</v>
      </c>
      <c r="D282" s="34" t="s">
        <v>433</v>
      </c>
      <c r="E282" s="336" t="s">
        <v>374</v>
      </c>
      <c r="F282" s="336" t="s">
        <v>434</v>
      </c>
    </row>
    <row r="283" spans="1:6" ht="12.75">
      <c r="A283" s="340" t="s">
        <v>431</v>
      </c>
      <c r="B283" s="340">
        <v>1</v>
      </c>
      <c r="C283" s="336" t="s">
        <v>432</v>
      </c>
      <c r="D283" s="34" t="s">
        <v>433</v>
      </c>
      <c r="E283" s="336" t="s">
        <v>374</v>
      </c>
      <c r="F283" s="336" t="s">
        <v>535</v>
      </c>
    </row>
    <row r="284" spans="1:6" ht="12.75">
      <c r="A284" s="340" t="s">
        <v>431</v>
      </c>
      <c r="B284" s="340">
        <v>1</v>
      </c>
      <c r="C284" s="336" t="s">
        <v>432</v>
      </c>
      <c r="D284" s="34" t="s">
        <v>433</v>
      </c>
      <c r="E284" s="336" t="s">
        <v>374</v>
      </c>
      <c r="F284" s="336" t="s">
        <v>662</v>
      </c>
    </row>
    <row r="285" spans="1:6" ht="12.75">
      <c r="A285" s="334" t="s">
        <v>431</v>
      </c>
      <c r="B285" s="334">
        <v>3</v>
      </c>
      <c r="C285" s="341" t="s">
        <v>432</v>
      </c>
      <c r="D285" s="34" t="s">
        <v>433</v>
      </c>
      <c r="E285" s="341" t="s">
        <v>398</v>
      </c>
      <c r="F285" s="341" t="s">
        <v>436</v>
      </c>
    </row>
    <row r="286" spans="1:6" ht="12.75">
      <c r="A286" s="334" t="s">
        <v>431</v>
      </c>
      <c r="B286" s="334">
        <v>2</v>
      </c>
      <c r="C286" s="341" t="s">
        <v>432</v>
      </c>
      <c r="D286" s="34" t="s">
        <v>433</v>
      </c>
      <c r="E286" s="341" t="s">
        <v>398</v>
      </c>
      <c r="F286" s="341" t="s">
        <v>535</v>
      </c>
    </row>
    <row r="287" spans="1:6" ht="12.75">
      <c r="A287" s="334" t="s">
        <v>431</v>
      </c>
      <c r="B287" s="334">
        <v>2</v>
      </c>
      <c r="C287" s="341" t="s">
        <v>432</v>
      </c>
      <c r="D287" s="34" t="s">
        <v>433</v>
      </c>
      <c r="E287" s="341" t="s">
        <v>398</v>
      </c>
      <c r="F287" s="341" t="s">
        <v>533</v>
      </c>
    </row>
    <row r="288" spans="1:6" ht="12.75">
      <c r="A288" s="114" t="s">
        <v>431</v>
      </c>
      <c r="B288" s="114">
        <v>1</v>
      </c>
      <c r="C288" s="342" t="s">
        <v>432</v>
      </c>
      <c r="D288" s="34" t="s">
        <v>433</v>
      </c>
      <c r="E288" s="342" t="s">
        <v>377</v>
      </c>
      <c r="F288" s="342" t="s">
        <v>434</v>
      </c>
    </row>
    <row r="289" spans="1:6" ht="12.75">
      <c r="A289" s="334" t="s">
        <v>431</v>
      </c>
      <c r="B289" s="334">
        <v>1</v>
      </c>
      <c r="C289" s="341" t="s">
        <v>437</v>
      </c>
      <c r="D289" s="34" t="s">
        <v>433</v>
      </c>
      <c r="E289" s="341" t="s">
        <v>398</v>
      </c>
      <c r="F289" s="341" t="s">
        <v>436</v>
      </c>
    </row>
    <row r="290" spans="1:6" ht="12.75">
      <c r="A290" s="334" t="s">
        <v>431</v>
      </c>
      <c r="B290" s="334">
        <v>3</v>
      </c>
      <c r="C290" s="341" t="s">
        <v>437</v>
      </c>
      <c r="D290" s="34" t="s">
        <v>433</v>
      </c>
      <c r="E290" s="341" t="s">
        <v>398</v>
      </c>
      <c r="F290" s="341" t="s">
        <v>533</v>
      </c>
    </row>
    <row r="291" spans="1:6" ht="12.75">
      <c r="A291" s="334" t="s">
        <v>431</v>
      </c>
      <c r="B291" s="334">
        <v>2</v>
      </c>
      <c r="C291" s="341" t="s">
        <v>437</v>
      </c>
      <c r="D291" s="34" t="s">
        <v>433</v>
      </c>
      <c r="E291" s="341" t="s">
        <v>398</v>
      </c>
      <c r="F291" s="341" t="s">
        <v>598</v>
      </c>
    </row>
    <row r="292" spans="1:6" ht="12.75">
      <c r="A292" s="114" t="s">
        <v>431</v>
      </c>
      <c r="B292" s="114">
        <v>1</v>
      </c>
      <c r="C292" s="342" t="s">
        <v>437</v>
      </c>
      <c r="D292" s="34" t="s">
        <v>433</v>
      </c>
      <c r="E292" s="342" t="s">
        <v>377</v>
      </c>
      <c r="F292" s="342" t="s">
        <v>436</v>
      </c>
    </row>
    <row r="293" spans="1:6" ht="12.75">
      <c r="A293" s="340" t="s">
        <v>700</v>
      </c>
      <c r="B293" s="340">
        <v>1</v>
      </c>
      <c r="C293" s="336" t="s">
        <v>701</v>
      </c>
      <c r="D293" s="34" t="s">
        <v>433</v>
      </c>
      <c r="E293" s="336" t="s">
        <v>374</v>
      </c>
      <c r="F293" s="336" t="s">
        <v>661</v>
      </c>
    </row>
    <row r="294" spans="1:6" ht="12.75">
      <c r="A294" s="114" t="s">
        <v>530</v>
      </c>
      <c r="B294" s="114">
        <v>1</v>
      </c>
      <c r="C294" s="342" t="s">
        <v>531</v>
      </c>
      <c r="D294" s="34" t="s">
        <v>602</v>
      </c>
      <c r="E294" s="342" t="s">
        <v>377</v>
      </c>
      <c r="F294" s="342" t="s">
        <v>601</v>
      </c>
    </row>
    <row r="295" spans="1:6" ht="12.75">
      <c r="A295" s="340" t="s">
        <v>530</v>
      </c>
      <c r="B295" s="340">
        <v>1</v>
      </c>
      <c r="C295" s="336" t="s">
        <v>605</v>
      </c>
      <c r="D295" s="34" t="s">
        <v>602</v>
      </c>
      <c r="E295" s="336" t="s">
        <v>374</v>
      </c>
      <c r="F295" s="336" t="s">
        <v>598</v>
      </c>
    </row>
    <row r="296" spans="1:6" ht="12.75">
      <c r="A296" s="114" t="s">
        <v>530</v>
      </c>
      <c r="B296" s="114">
        <v>1</v>
      </c>
      <c r="C296" s="342" t="s">
        <v>605</v>
      </c>
      <c r="D296" s="34" t="s">
        <v>602</v>
      </c>
      <c r="E296" s="342" t="s">
        <v>377</v>
      </c>
      <c r="F296" s="342" t="s">
        <v>601</v>
      </c>
    </row>
    <row r="297" spans="1:6" ht="12.75">
      <c r="A297" s="114" t="s">
        <v>431</v>
      </c>
      <c r="B297" s="114">
        <v>1</v>
      </c>
      <c r="C297" s="342" t="s">
        <v>432</v>
      </c>
      <c r="D297" s="34" t="s">
        <v>602</v>
      </c>
      <c r="E297" s="342" t="s">
        <v>377</v>
      </c>
      <c r="F297" s="342" t="s">
        <v>601</v>
      </c>
    </row>
    <row r="298" spans="1:6" ht="12.75">
      <c r="A298" s="114" t="s">
        <v>431</v>
      </c>
      <c r="B298" s="114">
        <v>1</v>
      </c>
      <c r="C298" s="342" t="s">
        <v>437</v>
      </c>
      <c r="D298" s="34" t="s">
        <v>602</v>
      </c>
      <c r="E298" s="342" t="s">
        <v>377</v>
      </c>
      <c r="F298" s="342" t="s">
        <v>601</v>
      </c>
    </row>
    <row r="299" spans="1:6" ht="12.75">
      <c r="A299" s="340" t="s">
        <v>431</v>
      </c>
      <c r="B299" s="340">
        <v>1</v>
      </c>
      <c r="C299" s="336" t="s">
        <v>432</v>
      </c>
      <c r="D299" s="34" t="s">
        <v>606</v>
      </c>
      <c r="E299" s="336" t="s">
        <v>374</v>
      </c>
      <c r="F299" s="336" t="s">
        <v>598</v>
      </c>
    </row>
    <row r="300" spans="1:6" ht="12.75">
      <c r="A300" s="340" t="s">
        <v>431</v>
      </c>
      <c r="B300" s="340">
        <v>1</v>
      </c>
      <c r="C300" s="336" t="s">
        <v>437</v>
      </c>
      <c r="D300" s="34" t="s">
        <v>606</v>
      </c>
      <c r="E300" s="336" t="s">
        <v>374</v>
      </c>
      <c r="F300" s="336" t="s">
        <v>662</v>
      </c>
    </row>
    <row r="301" spans="1:6" ht="12.75">
      <c r="A301" s="340" t="s">
        <v>15</v>
      </c>
      <c r="B301" s="340">
        <v>2</v>
      </c>
      <c r="C301" s="336" t="s">
        <v>403</v>
      </c>
      <c r="D301" s="34" t="s">
        <v>641</v>
      </c>
      <c r="E301" s="336" t="s">
        <v>374</v>
      </c>
      <c r="F301" s="336" t="s">
        <v>601</v>
      </c>
    </row>
    <row r="302" spans="1:6" ht="12.75">
      <c r="A302" s="340" t="s">
        <v>15</v>
      </c>
      <c r="B302" s="340">
        <v>2</v>
      </c>
      <c r="C302" s="336" t="s">
        <v>403</v>
      </c>
      <c r="D302" s="34" t="s">
        <v>641</v>
      </c>
      <c r="E302" s="336" t="s">
        <v>374</v>
      </c>
      <c r="F302" s="336" t="s">
        <v>604</v>
      </c>
    </row>
    <row r="303" spans="1:6" ht="12.75">
      <c r="A303" s="340" t="s">
        <v>15</v>
      </c>
      <c r="B303" s="340">
        <v>1</v>
      </c>
      <c r="C303" s="336" t="s">
        <v>403</v>
      </c>
      <c r="D303" s="34" t="s">
        <v>644</v>
      </c>
      <c r="E303" s="336" t="s">
        <v>374</v>
      </c>
      <c r="F303" s="336" t="s">
        <v>604</v>
      </c>
    </row>
    <row r="304" spans="1:6" ht="12.75">
      <c r="A304" s="114" t="s">
        <v>15</v>
      </c>
      <c r="B304" s="114">
        <v>1</v>
      </c>
      <c r="C304" s="342" t="s">
        <v>406</v>
      </c>
      <c r="D304" s="34" t="s">
        <v>585</v>
      </c>
      <c r="E304" s="342" t="s">
        <v>377</v>
      </c>
      <c r="F304" s="342" t="s">
        <v>533</v>
      </c>
    </row>
    <row r="305" spans="1:6" ht="12.75">
      <c r="A305" s="138" t="s">
        <v>15</v>
      </c>
      <c r="B305" s="138">
        <v>1</v>
      </c>
      <c r="C305" s="132" t="s">
        <v>406</v>
      </c>
      <c r="D305" s="34" t="s">
        <v>653</v>
      </c>
      <c r="E305" s="132" t="s">
        <v>418</v>
      </c>
      <c r="F305" s="132" t="s">
        <v>598</v>
      </c>
    </row>
    <row r="306" spans="1:6" ht="12.75">
      <c r="A306" s="340" t="s">
        <v>15</v>
      </c>
      <c r="B306" s="340">
        <v>1</v>
      </c>
      <c r="C306" s="336" t="s">
        <v>497</v>
      </c>
      <c r="D306" s="34" t="s">
        <v>574</v>
      </c>
      <c r="E306" s="336" t="s">
        <v>374</v>
      </c>
      <c r="F306" s="336" t="s">
        <v>535</v>
      </c>
    </row>
    <row r="307" spans="1:6" ht="12.75">
      <c r="A307" s="340" t="s">
        <v>15</v>
      </c>
      <c r="B307" s="340">
        <v>1</v>
      </c>
      <c r="C307" s="336" t="s">
        <v>405</v>
      </c>
      <c r="D307" s="34" t="s">
        <v>574</v>
      </c>
      <c r="E307" s="336" t="s">
        <v>374</v>
      </c>
      <c r="F307" s="336" t="s">
        <v>533</v>
      </c>
    </row>
    <row r="308" spans="1:6" ht="12.75">
      <c r="A308" s="27" t="s">
        <v>15</v>
      </c>
      <c r="B308" s="27">
        <v>2</v>
      </c>
      <c r="C308" s="338" t="s">
        <v>406</v>
      </c>
      <c r="D308" s="34" t="s">
        <v>678</v>
      </c>
      <c r="E308" s="338" t="s">
        <v>408</v>
      </c>
      <c r="F308" s="338" t="s">
        <v>662</v>
      </c>
    </row>
    <row r="309" spans="1:6" ht="12.75">
      <c r="A309" s="27" t="s">
        <v>10</v>
      </c>
      <c r="B309" s="27">
        <v>1</v>
      </c>
      <c r="C309" s="338" t="s">
        <v>467</v>
      </c>
      <c r="D309" s="34" t="s">
        <v>666</v>
      </c>
      <c r="E309" s="338" t="s">
        <v>408</v>
      </c>
      <c r="F309" s="338" t="s">
        <v>662</v>
      </c>
    </row>
    <row r="310" spans="1:6" ht="12.75">
      <c r="A310" s="340" t="s">
        <v>15</v>
      </c>
      <c r="B310" s="340">
        <v>1</v>
      </c>
      <c r="C310" s="336" t="s">
        <v>497</v>
      </c>
      <c r="D310" s="34" t="s">
        <v>575</v>
      </c>
      <c r="E310" s="336" t="s">
        <v>374</v>
      </c>
      <c r="F310" s="336" t="s">
        <v>535</v>
      </c>
    </row>
    <row r="311" spans="1:6" ht="12.75">
      <c r="A311" s="340" t="s">
        <v>415</v>
      </c>
      <c r="B311" s="340">
        <v>1</v>
      </c>
      <c r="C311" s="336" t="s">
        <v>654</v>
      </c>
      <c r="D311" s="34" t="s">
        <v>575</v>
      </c>
      <c r="E311" s="336" t="s">
        <v>374</v>
      </c>
      <c r="F311" s="336" t="s">
        <v>601</v>
      </c>
    </row>
    <row r="312" spans="1:6" ht="12.75">
      <c r="A312" s="340" t="s">
        <v>10</v>
      </c>
      <c r="B312" s="340">
        <v>1</v>
      </c>
      <c r="C312" s="336" t="s">
        <v>467</v>
      </c>
      <c r="D312" s="34" t="s">
        <v>475</v>
      </c>
      <c r="E312" s="336" t="s">
        <v>374</v>
      </c>
      <c r="F312" s="336" t="s">
        <v>533</v>
      </c>
    </row>
    <row r="313" spans="1:6" ht="12.75">
      <c r="A313" s="334" t="s">
        <v>10</v>
      </c>
      <c r="B313" s="334">
        <v>1</v>
      </c>
      <c r="C313" s="341" t="s">
        <v>467</v>
      </c>
      <c r="D313" s="34" t="s">
        <v>475</v>
      </c>
      <c r="E313" s="341" t="s">
        <v>398</v>
      </c>
      <c r="F313" s="341" t="s">
        <v>436</v>
      </c>
    </row>
    <row r="314" spans="1:6" ht="12.75">
      <c r="A314" s="114" t="s">
        <v>16</v>
      </c>
      <c r="B314" s="114">
        <v>1</v>
      </c>
      <c r="C314" s="342" t="s">
        <v>413</v>
      </c>
      <c r="D314" s="34" t="s">
        <v>475</v>
      </c>
      <c r="E314" s="342" t="s">
        <v>377</v>
      </c>
      <c r="F314" s="342" t="s">
        <v>533</v>
      </c>
    </row>
    <row r="315" spans="1:6" ht="12.75">
      <c r="A315" s="340" t="s">
        <v>17</v>
      </c>
      <c r="B315" s="340">
        <v>1</v>
      </c>
      <c r="C315" s="336" t="s">
        <v>427</v>
      </c>
      <c r="D315" s="34" t="s">
        <v>596</v>
      </c>
      <c r="E315" s="336" t="s">
        <v>374</v>
      </c>
      <c r="F315" s="336" t="s">
        <v>535</v>
      </c>
    </row>
    <row r="316" spans="1:6" ht="12.75">
      <c r="A316" s="340" t="s">
        <v>380</v>
      </c>
      <c r="B316" s="340">
        <v>1</v>
      </c>
      <c r="C316" s="336" t="s">
        <v>7</v>
      </c>
      <c r="D316" s="34" t="s">
        <v>453</v>
      </c>
      <c r="E316" s="336" t="s">
        <v>374</v>
      </c>
      <c r="F316" s="336" t="s">
        <v>434</v>
      </c>
    </row>
    <row r="317" spans="1:6" ht="12.75">
      <c r="A317" s="340" t="s">
        <v>380</v>
      </c>
      <c r="B317" s="340">
        <v>1</v>
      </c>
      <c r="C317" s="336" t="s">
        <v>7</v>
      </c>
      <c r="D317" s="34" t="s">
        <v>453</v>
      </c>
      <c r="E317" s="336" t="s">
        <v>374</v>
      </c>
      <c r="F317" s="336" t="s">
        <v>533</v>
      </c>
    </row>
    <row r="318" spans="1:6" ht="12.75">
      <c r="A318" s="340" t="s">
        <v>17</v>
      </c>
      <c r="B318" s="340">
        <v>1</v>
      </c>
      <c r="C318" s="336" t="s">
        <v>7</v>
      </c>
      <c r="D318" s="34" t="s">
        <v>453</v>
      </c>
      <c r="E318" s="336" t="s">
        <v>374</v>
      </c>
      <c r="F318" s="336" t="s">
        <v>535</v>
      </c>
    </row>
    <row r="319" spans="1:6" ht="12.75">
      <c r="A319" s="334" t="s">
        <v>17</v>
      </c>
      <c r="B319" s="334">
        <v>2</v>
      </c>
      <c r="C319" s="341" t="s">
        <v>7</v>
      </c>
      <c r="D319" s="34" t="s">
        <v>453</v>
      </c>
      <c r="E319" s="341" t="s">
        <v>398</v>
      </c>
      <c r="F319" s="341" t="s">
        <v>601</v>
      </c>
    </row>
    <row r="320" spans="1:6" ht="12.75">
      <c r="A320" s="27" t="s">
        <v>15</v>
      </c>
      <c r="B320" s="27">
        <v>1</v>
      </c>
      <c r="C320" s="338" t="s">
        <v>406</v>
      </c>
      <c r="D320" s="34" t="s">
        <v>504</v>
      </c>
      <c r="E320" s="338" t="s">
        <v>408</v>
      </c>
      <c r="F320" s="338" t="s">
        <v>434</v>
      </c>
    </row>
    <row r="321" spans="1:6" ht="12.75">
      <c r="A321" s="27" t="s">
        <v>415</v>
      </c>
      <c r="B321" s="27">
        <v>1</v>
      </c>
      <c r="C321" s="338" t="s">
        <v>416</v>
      </c>
      <c r="D321" s="34" t="s">
        <v>513</v>
      </c>
      <c r="E321" s="338" t="s">
        <v>408</v>
      </c>
      <c r="F321" s="338" t="s">
        <v>434</v>
      </c>
    </row>
    <row r="322" spans="1:6" ht="12.75">
      <c r="A322" s="27" t="s">
        <v>415</v>
      </c>
      <c r="B322" s="27">
        <v>1</v>
      </c>
      <c r="C322" s="338" t="s">
        <v>416</v>
      </c>
      <c r="D322" s="34" t="s">
        <v>681</v>
      </c>
      <c r="E322" s="338" t="s">
        <v>408</v>
      </c>
      <c r="F322" s="338" t="s">
        <v>662</v>
      </c>
    </row>
    <row r="323" spans="1:6" ht="12.75">
      <c r="A323" s="340" t="s">
        <v>15</v>
      </c>
      <c r="B323" s="340">
        <v>2</v>
      </c>
      <c r="C323" s="336" t="s">
        <v>405</v>
      </c>
      <c r="D323" s="34" t="s">
        <v>576</v>
      </c>
      <c r="E323" s="336" t="s">
        <v>374</v>
      </c>
      <c r="F323" s="336" t="s">
        <v>535</v>
      </c>
    </row>
    <row r="324" spans="1:6" ht="12.75">
      <c r="A324" s="27" t="s">
        <v>15</v>
      </c>
      <c r="B324" s="27">
        <v>1</v>
      </c>
      <c r="C324" s="338" t="s">
        <v>406</v>
      </c>
      <c r="D324" s="34" t="s">
        <v>583</v>
      </c>
      <c r="E324" s="338" t="s">
        <v>408</v>
      </c>
      <c r="F324" s="338" t="s">
        <v>533</v>
      </c>
    </row>
    <row r="325" spans="1:6" ht="12.75">
      <c r="A325" s="27" t="s">
        <v>15</v>
      </c>
      <c r="B325" s="27">
        <v>1</v>
      </c>
      <c r="C325" s="338" t="s">
        <v>406</v>
      </c>
      <c r="D325" s="34" t="s">
        <v>583</v>
      </c>
      <c r="E325" s="338" t="s">
        <v>408</v>
      </c>
      <c r="F325" s="338" t="s">
        <v>598</v>
      </c>
    </row>
    <row r="326" spans="1:6" ht="12.75">
      <c r="A326" s="340" t="s">
        <v>15</v>
      </c>
      <c r="B326" s="340">
        <v>1</v>
      </c>
      <c r="C326" s="336" t="s">
        <v>489</v>
      </c>
      <c r="D326" s="34" t="s">
        <v>490</v>
      </c>
      <c r="E326" s="336" t="s">
        <v>374</v>
      </c>
      <c r="F326" s="336" t="s">
        <v>436</v>
      </c>
    </row>
    <row r="327" spans="1:6" ht="12.75">
      <c r="A327" s="334" t="s">
        <v>15</v>
      </c>
      <c r="B327" s="334">
        <v>1</v>
      </c>
      <c r="C327" s="341" t="s">
        <v>489</v>
      </c>
      <c r="D327" s="34" t="s">
        <v>490</v>
      </c>
      <c r="E327" s="341" t="s">
        <v>375</v>
      </c>
      <c r="F327" s="341" t="s">
        <v>436</v>
      </c>
    </row>
    <row r="328" spans="1:6" ht="12.75">
      <c r="A328" s="334" t="s">
        <v>15</v>
      </c>
      <c r="B328" s="334">
        <v>1</v>
      </c>
      <c r="C328" s="341" t="s">
        <v>489</v>
      </c>
      <c r="D328" s="34" t="s">
        <v>490</v>
      </c>
      <c r="E328" s="341" t="s">
        <v>398</v>
      </c>
      <c r="F328" s="341" t="s">
        <v>436</v>
      </c>
    </row>
    <row r="329" spans="1:6" ht="12.75">
      <c r="A329" s="340" t="s">
        <v>15</v>
      </c>
      <c r="B329" s="340">
        <v>1</v>
      </c>
      <c r="C329" s="336" t="s">
        <v>403</v>
      </c>
      <c r="D329" s="34" t="s">
        <v>490</v>
      </c>
      <c r="E329" s="336" t="s">
        <v>374</v>
      </c>
      <c r="F329" s="336" t="s">
        <v>662</v>
      </c>
    </row>
    <row r="330" spans="1:6" ht="12.75">
      <c r="A330" s="334" t="s">
        <v>15</v>
      </c>
      <c r="B330" s="334">
        <v>1</v>
      </c>
      <c r="C330" s="341" t="s">
        <v>403</v>
      </c>
      <c r="D330" s="34" t="s">
        <v>490</v>
      </c>
      <c r="E330" s="341" t="s">
        <v>398</v>
      </c>
      <c r="F330" s="341" t="s">
        <v>601</v>
      </c>
    </row>
    <row r="331" spans="1:6" ht="12.75">
      <c r="A331" s="340" t="s">
        <v>15</v>
      </c>
      <c r="B331" s="340">
        <v>1</v>
      </c>
      <c r="C331" s="336" t="s">
        <v>405</v>
      </c>
      <c r="D331" s="34" t="s">
        <v>490</v>
      </c>
      <c r="E331" s="336" t="s">
        <v>374</v>
      </c>
      <c r="F331" s="336" t="s">
        <v>662</v>
      </c>
    </row>
    <row r="332" spans="1:6" ht="12.75">
      <c r="A332" s="334" t="s">
        <v>15</v>
      </c>
      <c r="B332" s="334">
        <v>1</v>
      </c>
      <c r="C332" s="341" t="s">
        <v>405</v>
      </c>
      <c r="D332" s="34" t="s">
        <v>490</v>
      </c>
      <c r="E332" s="341" t="s">
        <v>398</v>
      </c>
      <c r="F332" s="341" t="s">
        <v>601</v>
      </c>
    </row>
    <row r="333" spans="1:6" ht="12.75">
      <c r="A333" s="114" t="s">
        <v>15</v>
      </c>
      <c r="B333" s="114">
        <v>3</v>
      </c>
      <c r="C333" s="342" t="s">
        <v>405</v>
      </c>
      <c r="D333" s="34" t="s">
        <v>490</v>
      </c>
      <c r="E333" s="342" t="s">
        <v>377</v>
      </c>
      <c r="F333" s="342" t="s">
        <v>662</v>
      </c>
    </row>
    <row r="334" spans="1:6" ht="12.75">
      <c r="A334" s="337" t="s">
        <v>17</v>
      </c>
      <c r="B334" s="337">
        <v>1</v>
      </c>
      <c r="C334" s="55" t="s">
        <v>7</v>
      </c>
      <c r="D334" s="34" t="s">
        <v>686</v>
      </c>
      <c r="F334" s="55" t="s">
        <v>662</v>
      </c>
    </row>
    <row r="335" spans="1:6" ht="12.75">
      <c r="A335" s="340" t="s">
        <v>380</v>
      </c>
      <c r="B335" s="340">
        <v>1</v>
      </c>
      <c r="C335" s="336" t="s">
        <v>7</v>
      </c>
      <c r="D335" s="34" t="s">
        <v>457</v>
      </c>
      <c r="E335" s="336" t="s">
        <v>374</v>
      </c>
      <c r="F335" s="336" t="s">
        <v>436</v>
      </c>
    </row>
    <row r="336" spans="1:6" ht="12.75">
      <c r="A336" s="340" t="s">
        <v>380</v>
      </c>
      <c r="B336" s="340">
        <v>1</v>
      </c>
      <c r="C336" s="336" t="s">
        <v>7</v>
      </c>
      <c r="D336" s="34" t="s">
        <v>457</v>
      </c>
      <c r="E336" s="336" t="s">
        <v>374</v>
      </c>
      <c r="F336" s="336" t="s">
        <v>662</v>
      </c>
    </row>
    <row r="337" spans="1:6" ht="12.75">
      <c r="A337" s="334" t="s">
        <v>17</v>
      </c>
      <c r="B337" s="334">
        <v>1</v>
      </c>
      <c r="C337" s="341" t="s">
        <v>7</v>
      </c>
      <c r="D337" s="34" t="s">
        <v>457</v>
      </c>
      <c r="E337" s="341" t="s">
        <v>398</v>
      </c>
      <c r="F337" s="341" t="s">
        <v>661</v>
      </c>
    </row>
    <row r="338" spans="1:6" ht="12.75">
      <c r="A338" s="340" t="s">
        <v>17</v>
      </c>
      <c r="B338" s="340">
        <v>1</v>
      </c>
      <c r="C338" s="336" t="s">
        <v>427</v>
      </c>
      <c r="D338" s="34" t="s">
        <v>457</v>
      </c>
      <c r="E338" s="336" t="s">
        <v>374</v>
      </c>
      <c r="F338" s="336" t="s">
        <v>601</v>
      </c>
    </row>
    <row r="339" spans="1:6" ht="12.75">
      <c r="A339" s="114" t="s">
        <v>380</v>
      </c>
      <c r="B339" s="114">
        <v>1</v>
      </c>
      <c r="C339" s="342" t="s">
        <v>7</v>
      </c>
      <c r="D339" s="34" t="s">
        <v>622</v>
      </c>
      <c r="E339" s="342" t="s">
        <v>377</v>
      </c>
      <c r="F339" s="342" t="s">
        <v>598</v>
      </c>
    </row>
    <row r="340" spans="1:6" ht="12.75">
      <c r="A340" s="340" t="s">
        <v>17</v>
      </c>
      <c r="B340" s="340">
        <v>1</v>
      </c>
      <c r="C340" s="336" t="s">
        <v>7</v>
      </c>
      <c r="D340" s="34" t="s">
        <v>622</v>
      </c>
      <c r="E340" s="336" t="s">
        <v>374</v>
      </c>
      <c r="F340" s="336" t="s">
        <v>601</v>
      </c>
    </row>
    <row r="341" spans="1:6" ht="12.75">
      <c r="A341" s="340" t="s">
        <v>17</v>
      </c>
      <c r="B341" s="340">
        <v>1</v>
      </c>
      <c r="C341" s="336" t="s">
        <v>7</v>
      </c>
      <c r="D341" s="34" t="s">
        <v>419</v>
      </c>
      <c r="E341" s="336" t="s">
        <v>374</v>
      </c>
      <c r="F341" s="336" t="s">
        <v>1</v>
      </c>
    </row>
    <row r="342" spans="1:6" ht="12.75">
      <c r="A342" s="114" t="s">
        <v>17</v>
      </c>
      <c r="B342" s="114">
        <v>1</v>
      </c>
      <c r="C342" s="342" t="s">
        <v>7</v>
      </c>
      <c r="D342" s="34" t="s">
        <v>419</v>
      </c>
      <c r="E342" s="342" t="s">
        <v>377</v>
      </c>
      <c r="F342" s="342" t="s">
        <v>662</v>
      </c>
    </row>
    <row r="343" spans="1:6" ht="12.75">
      <c r="A343" s="114" t="s">
        <v>380</v>
      </c>
      <c r="B343" s="114">
        <v>1</v>
      </c>
      <c r="C343" s="342" t="s">
        <v>7</v>
      </c>
      <c r="D343" s="34" t="s">
        <v>517</v>
      </c>
      <c r="E343" s="342" t="s">
        <v>377</v>
      </c>
      <c r="F343" s="342" t="s">
        <v>601</v>
      </c>
    </row>
    <row r="344" spans="1:6" ht="12.75">
      <c r="A344" s="340" t="s">
        <v>17</v>
      </c>
      <c r="B344" s="340">
        <v>1</v>
      </c>
      <c r="C344" s="336" t="s">
        <v>7</v>
      </c>
      <c r="D344" s="34" t="s">
        <v>517</v>
      </c>
      <c r="E344" s="336" t="s">
        <v>374</v>
      </c>
      <c r="F344" s="336" t="s">
        <v>436</v>
      </c>
    </row>
    <row r="345" spans="1:6" ht="12.75">
      <c r="A345" s="27" t="s">
        <v>15</v>
      </c>
      <c r="B345" s="27">
        <v>1</v>
      </c>
      <c r="C345" s="338" t="s">
        <v>406</v>
      </c>
      <c r="D345" s="34" t="s">
        <v>505</v>
      </c>
      <c r="E345" s="338" t="s">
        <v>408</v>
      </c>
      <c r="F345" s="338" t="s">
        <v>434</v>
      </c>
    </row>
    <row r="346" spans="1:6" ht="12.75">
      <c r="A346" s="340" t="s">
        <v>11</v>
      </c>
      <c r="B346" s="340">
        <v>1</v>
      </c>
      <c r="C346" s="336" t="s">
        <v>12</v>
      </c>
      <c r="D346" s="34" t="s">
        <v>390</v>
      </c>
      <c r="E346" s="336" t="s">
        <v>374</v>
      </c>
      <c r="F346" s="336" t="s">
        <v>1</v>
      </c>
    </row>
    <row r="347" spans="1:6" ht="12.75">
      <c r="A347" s="340" t="s">
        <v>6</v>
      </c>
      <c r="B347" s="340">
        <v>1</v>
      </c>
      <c r="C347" s="336" t="s">
        <v>444</v>
      </c>
      <c r="D347" s="34" t="s">
        <v>499</v>
      </c>
      <c r="E347" s="336" t="s">
        <v>374</v>
      </c>
      <c r="F347" s="336" t="s">
        <v>598</v>
      </c>
    </row>
    <row r="348" spans="1:6" ht="12.75">
      <c r="A348" s="340" t="s">
        <v>6</v>
      </c>
      <c r="B348" s="340">
        <v>1</v>
      </c>
      <c r="C348" s="336" t="s">
        <v>445</v>
      </c>
      <c r="D348" s="34" t="s">
        <v>499</v>
      </c>
      <c r="E348" s="336" t="s">
        <v>374</v>
      </c>
      <c r="F348" s="336" t="s">
        <v>533</v>
      </c>
    </row>
    <row r="349" spans="1:6" ht="12.75">
      <c r="A349" s="340" t="s">
        <v>6</v>
      </c>
      <c r="B349" s="340">
        <v>2</v>
      </c>
      <c r="C349" s="336" t="s">
        <v>445</v>
      </c>
      <c r="D349" s="34" t="s">
        <v>499</v>
      </c>
      <c r="E349" s="336" t="s">
        <v>374</v>
      </c>
      <c r="F349" s="336" t="s">
        <v>598</v>
      </c>
    </row>
    <row r="350" spans="1:6" ht="12.75">
      <c r="A350" s="340" t="s">
        <v>15</v>
      </c>
      <c r="B350" s="340">
        <v>1</v>
      </c>
      <c r="C350" s="336" t="s">
        <v>495</v>
      </c>
      <c r="D350" s="34" t="s">
        <v>499</v>
      </c>
      <c r="E350" s="336" t="s">
        <v>374</v>
      </c>
      <c r="F350" s="336" t="s">
        <v>533</v>
      </c>
    </row>
    <row r="351" spans="1:6" ht="12.75">
      <c r="A351" s="340" t="s">
        <v>15</v>
      </c>
      <c r="B351" s="340">
        <v>1</v>
      </c>
      <c r="C351" s="336" t="s">
        <v>497</v>
      </c>
      <c r="D351" s="34" t="s">
        <v>499</v>
      </c>
      <c r="E351" s="336" t="s">
        <v>374</v>
      </c>
      <c r="F351" s="336" t="s">
        <v>434</v>
      </c>
    </row>
    <row r="352" spans="1:6" ht="12.75">
      <c r="A352" s="340" t="s">
        <v>15</v>
      </c>
      <c r="B352" s="340">
        <v>1</v>
      </c>
      <c r="C352" s="336" t="s">
        <v>489</v>
      </c>
      <c r="D352" s="34" t="s">
        <v>566</v>
      </c>
      <c r="E352" s="336" t="s">
        <v>374</v>
      </c>
      <c r="F352" s="336" t="s">
        <v>533</v>
      </c>
    </row>
    <row r="353" spans="1:6" ht="12.75">
      <c r="A353" s="27" t="s">
        <v>415</v>
      </c>
      <c r="B353" s="27">
        <v>1</v>
      </c>
      <c r="C353" s="338" t="s">
        <v>416</v>
      </c>
      <c r="D353" s="34" t="s">
        <v>588</v>
      </c>
      <c r="E353" s="338" t="s">
        <v>408</v>
      </c>
      <c r="F353" s="338" t="s">
        <v>535</v>
      </c>
    </row>
    <row r="354" spans="1:6" ht="12.75">
      <c r="A354" s="334" t="s">
        <v>11</v>
      </c>
      <c r="B354" s="334">
        <v>1</v>
      </c>
      <c r="C354" s="341" t="s">
        <v>12</v>
      </c>
      <c r="D354" s="34" t="s">
        <v>391</v>
      </c>
      <c r="E354" s="341" t="s">
        <v>375</v>
      </c>
      <c r="F354" s="341" t="s">
        <v>1</v>
      </c>
    </row>
    <row r="355" spans="1:6" ht="12.75">
      <c r="A355" s="27" t="s">
        <v>17</v>
      </c>
      <c r="B355" s="27">
        <v>1</v>
      </c>
      <c r="C355" s="338" t="s">
        <v>427</v>
      </c>
      <c r="D355" s="34" t="s">
        <v>428</v>
      </c>
      <c r="E355" s="338" t="s">
        <v>408</v>
      </c>
      <c r="F355" s="338" t="s">
        <v>1</v>
      </c>
    </row>
    <row r="356" spans="1:6" ht="12.75">
      <c r="A356" s="114" t="s">
        <v>11</v>
      </c>
      <c r="B356" s="114">
        <v>1</v>
      </c>
      <c r="C356" s="342" t="s">
        <v>12</v>
      </c>
      <c r="D356" s="34" t="s">
        <v>477</v>
      </c>
      <c r="E356" s="342" t="s">
        <v>377</v>
      </c>
      <c r="F356" s="342" t="s">
        <v>434</v>
      </c>
    </row>
    <row r="357" spans="1:6" ht="12.75">
      <c r="A357" s="340" t="s">
        <v>380</v>
      </c>
      <c r="B357" s="340">
        <v>1</v>
      </c>
      <c r="C357" s="336" t="s">
        <v>7</v>
      </c>
      <c r="D357" s="34" t="s">
        <v>543</v>
      </c>
      <c r="E357" s="336" t="s">
        <v>374</v>
      </c>
      <c r="F357" s="336" t="s">
        <v>533</v>
      </c>
    </row>
    <row r="358" spans="1:6" ht="12.75">
      <c r="A358" s="340" t="s">
        <v>380</v>
      </c>
      <c r="B358" s="340">
        <v>1</v>
      </c>
      <c r="C358" s="336" t="s">
        <v>7</v>
      </c>
      <c r="D358" s="34" t="s">
        <v>543</v>
      </c>
      <c r="E358" s="336" t="s">
        <v>374</v>
      </c>
      <c r="F358" s="336" t="s">
        <v>601</v>
      </c>
    </row>
    <row r="359" spans="1:6" ht="12.75">
      <c r="A359" s="334" t="s">
        <v>380</v>
      </c>
      <c r="B359" s="334">
        <v>1</v>
      </c>
      <c r="C359" s="341" t="s">
        <v>7</v>
      </c>
      <c r="D359" s="34" t="s">
        <v>543</v>
      </c>
      <c r="E359" s="341" t="s">
        <v>398</v>
      </c>
      <c r="F359" s="341" t="s">
        <v>535</v>
      </c>
    </row>
    <row r="360" spans="1:6" ht="12.75">
      <c r="A360" s="337" t="s">
        <v>380</v>
      </c>
      <c r="B360" s="337">
        <v>1</v>
      </c>
      <c r="C360" s="55" t="s">
        <v>7</v>
      </c>
      <c r="D360" s="34" t="s">
        <v>543</v>
      </c>
      <c r="F360" s="55" t="s">
        <v>662</v>
      </c>
    </row>
    <row r="361" spans="1:6" ht="12.75">
      <c r="A361" s="340" t="s">
        <v>17</v>
      </c>
      <c r="B361" s="340">
        <v>1</v>
      </c>
      <c r="C361" s="336" t="s">
        <v>7</v>
      </c>
      <c r="D361" s="34" t="s">
        <v>543</v>
      </c>
      <c r="E361" s="336" t="s">
        <v>374</v>
      </c>
      <c r="F361" s="336" t="s">
        <v>535</v>
      </c>
    </row>
    <row r="362" spans="1:6" ht="12.75">
      <c r="A362" s="340" t="s">
        <v>17</v>
      </c>
      <c r="B362" s="340">
        <v>1</v>
      </c>
      <c r="C362" s="336" t="s">
        <v>7</v>
      </c>
      <c r="D362" s="34" t="s">
        <v>543</v>
      </c>
      <c r="E362" s="336" t="s">
        <v>374</v>
      </c>
      <c r="F362" s="336" t="s">
        <v>533</v>
      </c>
    </row>
    <row r="363" spans="1:6" ht="12.75">
      <c r="A363" s="340" t="s">
        <v>17</v>
      </c>
      <c r="B363" s="340">
        <v>3</v>
      </c>
      <c r="C363" s="336" t="s">
        <v>7</v>
      </c>
      <c r="D363" s="34" t="s">
        <v>543</v>
      </c>
      <c r="E363" s="336" t="s">
        <v>374</v>
      </c>
      <c r="F363" s="336" t="s">
        <v>661</v>
      </c>
    </row>
    <row r="364" spans="1:6" ht="12.75">
      <c r="A364" s="337" t="s">
        <v>17</v>
      </c>
      <c r="B364" s="337">
        <v>3</v>
      </c>
      <c r="C364" s="55" t="s">
        <v>7</v>
      </c>
      <c r="D364" s="34" t="s">
        <v>543</v>
      </c>
      <c r="F364" s="55" t="s">
        <v>662</v>
      </c>
    </row>
    <row r="365" spans="1:6" ht="12.75">
      <c r="A365" s="340" t="s">
        <v>17</v>
      </c>
      <c r="B365" s="340">
        <v>2</v>
      </c>
      <c r="C365" s="336" t="s">
        <v>425</v>
      </c>
      <c r="D365" s="34" t="s">
        <v>543</v>
      </c>
      <c r="E365" s="336" t="s">
        <v>374</v>
      </c>
      <c r="F365" s="336" t="s">
        <v>598</v>
      </c>
    </row>
    <row r="366" spans="1:6" ht="12.75">
      <c r="A366" s="340" t="s">
        <v>17</v>
      </c>
      <c r="B366" s="340">
        <v>2</v>
      </c>
      <c r="C366" s="336" t="s">
        <v>425</v>
      </c>
      <c r="D366" s="34" t="s">
        <v>543</v>
      </c>
      <c r="E366" s="336" t="s">
        <v>374</v>
      </c>
      <c r="F366" s="336" t="s">
        <v>601</v>
      </c>
    </row>
    <row r="367" spans="1:6" ht="12.75">
      <c r="A367" s="340" t="s">
        <v>17</v>
      </c>
      <c r="B367" s="340">
        <v>2</v>
      </c>
      <c r="C367" s="336" t="s">
        <v>425</v>
      </c>
      <c r="D367" s="34" t="s">
        <v>543</v>
      </c>
      <c r="E367" s="336" t="s">
        <v>374</v>
      </c>
      <c r="F367" s="336" t="s">
        <v>661</v>
      </c>
    </row>
    <row r="368" spans="1:6" ht="12.75">
      <c r="A368" s="337" t="s">
        <v>17</v>
      </c>
      <c r="B368" s="337">
        <v>1</v>
      </c>
      <c r="C368" s="55" t="s">
        <v>425</v>
      </c>
      <c r="D368" s="34" t="s">
        <v>543</v>
      </c>
      <c r="F368" s="55" t="s">
        <v>662</v>
      </c>
    </row>
    <row r="369" spans="1:6" ht="12.75">
      <c r="A369" s="337" t="s">
        <v>17</v>
      </c>
      <c r="B369" s="337">
        <v>1</v>
      </c>
      <c r="C369" s="55" t="s">
        <v>427</v>
      </c>
      <c r="D369" s="34" t="s">
        <v>543</v>
      </c>
      <c r="F369" s="55" t="s">
        <v>598</v>
      </c>
    </row>
    <row r="370" spans="1:6" ht="12.75">
      <c r="A370" s="340" t="s">
        <v>380</v>
      </c>
      <c r="B370" s="340">
        <v>1</v>
      </c>
      <c r="C370" s="336" t="s">
        <v>7</v>
      </c>
      <c r="D370" s="34" t="s">
        <v>516</v>
      </c>
      <c r="E370" s="336" t="s">
        <v>374</v>
      </c>
      <c r="F370" s="336" t="s">
        <v>598</v>
      </c>
    </row>
    <row r="371" spans="1:6" ht="12.75">
      <c r="A371" s="334" t="s">
        <v>380</v>
      </c>
      <c r="B371" s="334">
        <v>1</v>
      </c>
      <c r="C371" s="341" t="s">
        <v>7</v>
      </c>
      <c r="D371" s="34" t="s">
        <v>516</v>
      </c>
      <c r="E371" s="341" t="s">
        <v>398</v>
      </c>
      <c r="F371" s="341" t="s">
        <v>661</v>
      </c>
    </row>
    <row r="372" spans="1:6" ht="12.75">
      <c r="A372" s="114" t="s">
        <v>380</v>
      </c>
      <c r="B372" s="114">
        <v>1</v>
      </c>
      <c r="C372" s="342" t="s">
        <v>7</v>
      </c>
      <c r="D372" s="34" t="s">
        <v>516</v>
      </c>
      <c r="E372" s="342" t="s">
        <v>377</v>
      </c>
      <c r="F372" s="342" t="s">
        <v>601</v>
      </c>
    </row>
    <row r="373" spans="1:6" ht="12.75">
      <c r="A373" s="337" t="s">
        <v>380</v>
      </c>
      <c r="B373" s="337">
        <v>2</v>
      </c>
      <c r="C373" s="55" t="s">
        <v>7</v>
      </c>
      <c r="D373" s="34" t="s">
        <v>516</v>
      </c>
      <c r="F373" s="55" t="s">
        <v>598</v>
      </c>
    </row>
    <row r="374" spans="1:6" ht="12.75">
      <c r="A374" s="340" t="s">
        <v>17</v>
      </c>
      <c r="B374" s="340">
        <v>1</v>
      </c>
      <c r="C374" s="336" t="s">
        <v>7</v>
      </c>
      <c r="D374" s="34" t="s">
        <v>516</v>
      </c>
      <c r="E374" s="336" t="s">
        <v>374</v>
      </c>
      <c r="F374" s="336" t="s">
        <v>434</v>
      </c>
    </row>
    <row r="375" spans="1:6" ht="12.75">
      <c r="A375" s="340" t="s">
        <v>17</v>
      </c>
      <c r="B375" s="340">
        <v>2</v>
      </c>
      <c r="C375" s="336" t="s">
        <v>7</v>
      </c>
      <c r="D375" s="34" t="s">
        <v>516</v>
      </c>
      <c r="E375" s="336" t="s">
        <v>374</v>
      </c>
      <c r="F375" s="336" t="s">
        <v>601</v>
      </c>
    </row>
    <row r="376" spans="1:6" ht="12.75">
      <c r="A376" s="340" t="s">
        <v>17</v>
      </c>
      <c r="B376" s="340">
        <v>2</v>
      </c>
      <c r="C376" s="336" t="s">
        <v>7</v>
      </c>
      <c r="D376" s="34" t="s">
        <v>516</v>
      </c>
      <c r="E376" s="336" t="s">
        <v>374</v>
      </c>
      <c r="F376" s="336" t="s">
        <v>661</v>
      </c>
    </row>
    <row r="377" spans="1:6" ht="12.75">
      <c r="A377" s="334" t="s">
        <v>17</v>
      </c>
      <c r="B377" s="334">
        <v>2</v>
      </c>
      <c r="C377" s="341" t="s">
        <v>7</v>
      </c>
      <c r="D377" s="34" t="s">
        <v>516</v>
      </c>
      <c r="E377" s="341" t="s">
        <v>398</v>
      </c>
      <c r="F377" s="341" t="s">
        <v>535</v>
      </c>
    </row>
    <row r="378" spans="1:6" ht="12.75">
      <c r="A378" s="114" t="s">
        <v>17</v>
      </c>
      <c r="B378" s="114">
        <v>1</v>
      </c>
      <c r="C378" s="342" t="s">
        <v>7</v>
      </c>
      <c r="D378" s="34" t="s">
        <v>516</v>
      </c>
      <c r="E378" s="342" t="s">
        <v>377</v>
      </c>
      <c r="F378" s="342" t="s">
        <v>598</v>
      </c>
    </row>
    <row r="379" spans="1:6" ht="12.75">
      <c r="A379" s="114" t="s">
        <v>17</v>
      </c>
      <c r="B379" s="114">
        <v>4</v>
      </c>
      <c r="C379" s="342" t="s">
        <v>7</v>
      </c>
      <c r="D379" s="34" t="s">
        <v>516</v>
      </c>
      <c r="E379" s="342" t="s">
        <v>377</v>
      </c>
      <c r="F379" s="342" t="s">
        <v>601</v>
      </c>
    </row>
    <row r="380" spans="1:6" ht="12.75">
      <c r="A380" s="340" t="s">
        <v>17</v>
      </c>
      <c r="B380" s="340">
        <v>1</v>
      </c>
      <c r="C380" s="336" t="s">
        <v>425</v>
      </c>
      <c r="D380" s="34" t="s">
        <v>516</v>
      </c>
      <c r="E380" s="336" t="s">
        <v>374</v>
      </c>
      <c r="F380" s="336" t="s">
        <v>535</v>
      </c>
    </row>
    <row r="381" spans="1:6" ht="12.75">
      <c r="A381" s="340" t="s">
        <v>17</v>
      </c>
      <c r="B381" s="340">
        <v>1</v>
      </c>
      <c r="C381" s="336" t="s">
        <v>425</v>
      </c>
      <c r="D381" s="34" t="s">
        <v>516</v>
      </c>
      <c r="E381" s="336" t="s">
        <v>374</v>
      </c>
      <c r="F381" s="336" t="s">
        <v>662</v>
      </c>
    </row>
    <row r="382" spans="1:6" ht="12.75">
      <c r="A382" s="340" t="s">
        <v>17</v>
      </c>
      <c r="B382" s="340">
        <v>1</v>
      </c>
      <c r="C382" s="336" t="s">
        <v>425</v>
      </c>
      <c r="D382" s="34" t="s">
        <v>516</v>
      </c>
      <c r="E382" s="336" t="s">
        <v>374</v>
      </c>
      <c r="F382" s="336" t="s">
        <v>661</v>
      </c>
    </row>
    <row r="383" spans="1:6" ht="12.75">
      <c r="A383" s="114" t="s">
        <v>17</v>
      </c>
      <c r="B383" s="114">
        <v>1</v>
      </c>
      <c r="C383" s="342" t="s">
        <v>425</v>
      </c>
      <c r="D383" s="34" t="s">
        <v>516</v>
      </c>
      <c r="E383" s="342" t="s">
        <v>377</v>
      </c>
      <c r="F383" s="342" t="s">
        <v>601</v>
      </c>
    </row>
    <row r="384" spans="1:6" ht="12.75">
      <c r="A384" s="114" t="s">
        <v>17</v>
      </c>
      <c r="B384" s="114">
        <v>1</v>
      </c>
      <c r="C384" s="342" t="s">
        <v>425</v>
      </c>
      <c r="D384" s="34" t="s">
        <v>657</v>
      </c>
      <c r="E384" s="342" t="s">
        <v>377</v>
      </c>
      <c r="F384" s="342" t="s">
        <v>598</v>
      </c>
    </row>
    <row r="385" spans="1:6" ht="12.75">
      <c r="A385" s="114" t="s">
        <v>11</v>
      </c>
      <c r="B385" s="114">
        <v>1</v>
      </c>
      <c r="C385" s="342" t="s">
        <v>12</v>
      </c>
      <c r="D385" s="34" t="s">
        <v>487</v>
      </c>
      <c r="E385" s="342" t="s">
        <v>377</v>
      </c>
      <c r="F385" s="342" t="s">
        <v>533</v>
      </c>
    </row>
    <row r="386" spans="1:6" ht="12.75">
      <c r="A386" s="340" t="s">
        <v>15</v>
      </c>
      <c r="B386" s="340">
        <v>1</v>
      </c>
      <c r="C386" s="336" t="s">
        <v>399</v>
      </c>
      <c r="D386" s="34" t="s">
        <v>487</v>
      </c>
      <c r="E386" s="336" t="s">
        <v>374</v>
      </c>
      <c r="F386" s="336" t="s">
        <v>434</v>
      </c>
    </row>
    <row r="387" spans="1:6" ht="12.75">
      <c r="A387" s="334" t="s">
        <v>15</v>
      </c>
      <c r="B387" s="334">
        <v>1</v>
      </c>
      <c r="C387" s="341" t="s">
        <v>489</v>
      </c>
      <c r="D387" s="34" t="s">
        <v>487</v>
      </c>
      <c r="E387" s="341" t="s">
        <v>398</v>
      </c>
      <c r="F387" s="341" t="s">
        <v>533</v>
      </c>
    </row>
    <row r="388" spans="1:6" ht="12.75">
      <c r="A388" s="334" t="s">
        <v>15</v>
      </c>
      <c r="B388" s="334">
        <v>1</v>
      </c>
      <c r="C388" s="341" t="s">
        <v>489</v>
      </c>
      <c r="D388" s="34" t="s">
        <v>487</v>
      </c>
      <c r="E388" s="341" t="s">
        <v>398</v>
      </c>
      <c r="F388" s="341" t="s">
        <v>661</v>
      </c>
    </row>
    <row r="389" spans="1:6" ht="12.75">
      <c r="A389" s="340" t="s">
        <v>15</v>
      </c>
      <c r="B389" s="340">
        <v>2</v>
      </c>
      <c r="C389" s="336" t="s">
        <v>491</v>
      </c>
      <c r="D389" s="34" t="s">
        <v>487</v>
      </c>
      <c r="E389" s="336" t="s">
        <v>374</v>
      </c>
      <c r="F389" s="336" t="s">
        <v>434</v>
      </c>
    </row>
    <row r="390" spans="1:6" ht="12.75">
      <c r="A390" s="334" t="s">
        <v>15</v>
      </c>
      <c r="B390" s="334">
        <v>1</v>
      </c>
      <c r="C390" s="341" t="s">
        <v>403</v>
      </c>
      <c r="D390" s="34" t="s">
        <v>487</v>
      </c>
      <c r="E390" s="341" t="s">
        <v>398</v>
      </c>
      <c r="F390" s="341" t="s">
        <v>535</v>
      </c>
    </row>
    <row r="391" spans="1:6" ht="12.75">
      <c r="A391" s="114" t="s">
        <v>15</v>
      </c>
      <c r="B391" s="114">
        <v>1</v>
      </c>
      <c r="C391" s="342" t="s">
        <v>403</v>
      </c>
      <c r="D391" s="34" t="s">
        <v>487</v>
      </c>
      <c r="E391" s="342" t="s">
        <v>377</v>
      </c>
      <c r="F391" s="342" t="s">
        <v>601</v>
      </c>
    </row>
    <row r="392" spans="1:6" ht="12.75">
      <c r="A392" s="334" t="s">
        <v>15</v>
      </c>
      <c r="B392" s="334">
        <v>1</v>
      </c>
      <c r="C392" s="341" t="s">
        <v>405</v>
      </c>
      <c r="D392" s="34" t="s">
        <v>487</v>
      </c>
      <c r="E392" s="341" t="s">
        <v>398</v>
      </c>
      <c r="F392" s="341" t="s">
        <v>436</v>
      </c>
    </row>
    <row r="393" spans="1:6" ht="12.75">
      <c r="A393" s="334" t="s">
        <v>15</v>
      </c>
      <c r="B393" s="334">
        <v>2</v>
      </c>
      <c r="C393" s="341" t="s">
        <v>405</v>
      </c>
      <c r="D393" s="34" t="s">
        <v>487</v>
      </c>
      <c r="E393" s="341" t="s">
        <v>398</v>
      </c>
      <c r="F393" s="341" t="s">
        <v>598</v>
      </c>
    </row>
    <row r="394" spans="1:6" ht="12.75">
      <c r="A394" s="340" t="s">
        <v>10</v>
      </c>
      <c r="B394" s="340">
        <v>1</v>
      </c>
      <c r="C394" s="336" t="s">
        <v>467</v>
      </c>
      <c r="D394" s="34" t="s">
        <v>473</v>
      </c>
      <c r="E394" s="336" t="s">
        <v>374</v>
      </c>
      <c r="F394" s="336" t="s">
        <v>436</v>
      </c>
    </row>
    <row r="395" spans="1:6" ht="12.75">
      <c r="A395" s="337" t="s">
        <v>380</v>
      </c>
      <c r="B395" s="337">
        <v>1</v>
      </c>
      <c r="C395" s="55" t="s">
        <v>7</v>
      </c>
      <c r="D395" s="34" t="s">
        <v>594</v>
      </c>
      <c r="F395" s="55" t="s">
        <v>662</v>
      </c>
    </row>
    <row r="396" spans="1:6" ht="12.75">
      <c r="A396" s="334" t="s">
        <v>17</v>
      </c>
      <c r="B396" s="334">
        <v>1</v>
      </c>
      <c r="C396" s="341" t="s">
        <v>7</v>
      </c>
      <c r="D396" s="34" t="s">
        <v>594</v>
      </c>
      <c r="E396" s="341" t="s">
        <v>398</v>
      </c>
      <c r="F396" s="341" t="s">
        <v>533</v>
      </c>
    </row>
    <row r="397" spans="1:6" ht="12.75">
      <c r="A397" s="27" t="s">
        <v>15</v>
      </c>
      <c r="B397" s="27">
        <v>2</v>
      </c>
      <c r="C397" s="338" t="s">
        <v>406</v>
      </c>
      <c r="D397" s="34" t="s">
        <v>407</v>
      </c>
      <c r="E397" s="338" t="s">
        <v>408</v>
      </c>
      <c r="F397" s="338" t="s">
        <v>1</v>
      </c>
    </row>
    <row r="398" spans="1:6" ht="12.75">
      <c r="A398" s="27" t="s">
        <v>15</v>
      </c>
      <c r="B398" s="27">
        <v>1</v>
      </c>
      <c r="C398" s="338" t="s">
        <v>406</v>
      </c>
      <c r="D398" s="34" t="s">
        <v>407</v>
      </c>
      <c r="E398" s="338" t="s">
        <v>408</v>
      </c>
      <c r="F398" s="338" t="s">
        <v>601</v>
      </c>
    </row>
    <row r="399" spans="1:6" ht="12.75">
      <c r="A399" s="27" t="s">
        <v>415</v>
      </c>
      <c r="B399" s="27">
        <v>1</v>
      </c>
      <c r="C399" s="338" t="s">
        <v>654</v>
      </c>
      <c r="D399" s="34" t="s">
        <v>407</v>
      </c>
      <c r="E399" s="338" t="s">
        <v>408</v>
      </c>
      <c r="F399" s="338" t="s">
        <v>601</v>
      </c>
    </row>
    <row r="400" spans="1:6" ht="12.75">
      <c r="A400" s="27" t="s">
        <v>415</v>
      </c>
      <c r="B400" s="27">
        <v>1</v>
      </c>
      <c r="C400" s="338" t="s">
        <v>416</v>
      </c>
      <c r="D400" s="34" t="s">
        <v>407</v>
      </c>
      <c r="E400" s="338" t="s">
        <v>408</v>
      </c>
      <c r="F400" s="338" t="s">
        <v>598</v>
      </c>
    </row>
    <row r="401" spans="1:6" ht="12.75">
      <c r="A401" s="138" t="s">
        <v>15</v>
      </c>
      <c r="B401" s="138">
        <v>1</v>
      </c>
      <c r="C401" s="132" t="s">
        <v>406</v>
      </c>
      <c r="D401" s="34" t="s">
        <v>581</v>
      </c>
      <c r="E401" s="132" t="s">
        <v>418</v>
      </c>
      <c r="F401" s="132" t="s">
        <v>535</v>
      </c>
    </row>
    <row r="402" spans="1:6" ht="12.75">
      <c r="A402" s="340" t="s">
        <v>378</v>
      </c>
      <c r="B402" s="340">
        <v>1</v>
      </c>
      <c r="C402" s="336" t="s">
        <v>218</v>
      </c>
      <c r="D402" s="34" t="s">
        <v>379</v>
      </c>
      <c r="E402" s="336" t="s">
        <v>374</v>
      </c>
      <c r="F402" s="336" t="s">
        <v>1</v>
      </c>
    </row>
    <row r="403" spans="1:6" ht="12.75">
      <c r="A403" s="340" t="s">
        <v>380</v>
      </c>
      <c r="B403" s="340">
        <v>1</v>
      </c>
      <c r="C403" s="336" t="s">
        <v>7</v>
      </c>
      <c r="D403" s="34" t="s">
        <v>379</v>
      </c>
      <c r="E403" s="336" t="s">
        <v>374</v>
      </c>
      <c r="F403" s="336" t="s">
        <v>662</v>
      </c>
    </row>
    <row r="404" spans="1:6" ht="12.75">
      <c r="A404" s="340" t="s">
        <v>6</v>
      </c>
      <c r="B404" s="340">
        <v>1</v>
      </c>
      <c r="C404" s="336" t="s">
        <v>444</v>
      </c>
      <c r="D404" s="34" t="s">
        <v>537</v>
      </c>
      <c r="E404" s="336" t="s">
        <v>374</v>
      </c>
      <c r="F404" s="336" t="s">
        <v>535</v>
      </c>
    </row>
    <row r="405" spans="1:6" ht="12.75">
      <c r="A405" s="340" t="s">
        <v>48</v>
      </c>
      <c r="B405" s="340">
        <v>1</v>
      </c>
      <c r="C405" s="336" t="s">
        <v>446</v>
      </c>
      <c r="D405" s="34" t="s">
        <v>447</v>
      </c>
      <c r="E405" s="336" t="s">
        <v>374</v>
      </c>
      <c r="F405" s="336" t="s">
        <v>434</v>
      </c>
    </row>
    <row r="406" spans="1:6" ht="12.75">
      <c r="A406" s="114" t="s">
        <v>48</v>
      </c>
      <c r="B406" s="114">
        <v>1</v>
      </c>
      <c r="C406" s="342" t="s">
        <v>446</v>
      </c>
      <c r="D406" s="34" t="s">
        <v>447</v>
      </c>
      <c r="E406" s="342" t="s">
        <v>377</v>
      </c>
      <c r="F406" s="342" t="s">
        <v>533</v>
      </c>
    </row>
    <row r="407" spans="1:6" ht="12.75">
      <c r="A407" s="340" t="s">
        <v>371</v>
      </c>
      <c r="B407" s="340">
        <v>1</v>
      </c>
      <c r="C407" s="336" t="s">
        <v>372</v>
      </c>
      <c r="D407" s="34" t="s">
        <v>443</v>
      </c>
      <c r="E407" s="336" t="s">
        <v>374</v>
      </c>
      <c r="F407" s="336" t="s">
        <v>436</v>
      </c>
    </row>
    <row r="408" spans="1:6" ht="12.75">
      <c r="A408" s="340" t="s">
        <v>371</v>
      </c>
      <c r="B408" s="340">
        <v>1</v>
      </c>
      <c r="C408" s="336" t="s">
        <v>372</v>
      </c>
      <c r="D408" s="34" t="s">
        <v>443</v>
      </c>
      <c r="E408" s="336" t="s">
        <v>374</v>
      </c>
      <c r="F408" s="336" t="s">
        <v>533</v>
      </c>
    </row>
    <row r="409" spans="1:6" ht="12.75">
      <c r="A409" s="114" t="s">
        <v>10</v>
      </c>
      <c r="B409" s="114">
        <v>1</v>
      </c>
      <c r="C409" s="342" t="s">
        <v>467</v>
      </c>
      <c r="D409" s="34" t="s">
        <v>443</v>
      </c>
      <c r="E409" s="342" t="s">
        <v>377</v>
      </c>
      <c r="F409" s="342" t="s">
        <v>598</v>
      </c>
    </row>
    <row r="410" spans="1:6" ht="12.75">
      <c r="A410" s="340" t="s">
        <v>11</v>
      </c>
      <c r="B410" s="340">
        <v>1</v>
      </c>
      <c r="C410" s="336" t="s">
        <v>12</v>
      </c>
      <c r="D410" s="34" t="s">
        <v>443</v>
      </c>
      <c r="E410" s="336" t="s">
        <v>374</v>
      </c>
      <c r="F410" s="336" t="s">
        <v>535</v>
      </c>
    </row>
    <row r="411" spans="1:6" ht="12.75">
      <c r="A411" s="340" t="s">
        <v>11</v>
      </c>
      <c r="B411" s="340">
        <v>1</v>
      </c>
      <c r="C411" s="336" t="s">
        <v>12</v>
      </c>
      <c r="D411" s="34" t="s">
        <v>443</v>
      </c>
      <c r="E411" s="336" t="s">
        <v>374</v>
      </c>
      <c r="F411" s="336" t="s">
        <v>598</v>
      </c>
    </row>
    <row r="412" spans="1:6" ht="12.75">
      <c r="A412" s="340" t="s">
        <v>11</v>
      </c>
      <c r="B412" s="340">
        <v>2</v>
      </c>
      <c r="C412" s="336" t="s">
        <v>12</v>
      </c>
      <c r="D412" s="34" t="s">
        <v>443</v>
      </c>
      <c r="E412" s="336" t="s">
        <v>374</v>
      </c>
      <c r="F412" s="336" t="s">
        <v>601</v>
      </c>
    </row>
    <row r="413" spans="1:6" ht="12.75">
      <c r="A413" s="114" t="s">
        <v>11</v>
      </c>
      <c r="B413" s="114">
        <v>1</v>
      </c>
      <c r="C413" s="342" t="s">
        <v>12</v>
      </c>
      <c r="D413" s="34" t="s">
        <v>443</v>
      </c>
      <c r="E413" s="342" t="s">
        <v>377</v>
      </c>
      <c r="F413" s="342" t="s">
        <v>436</v>
      </c>
    </row>
    <row r="414" spans="1:6" ht="12.75">
      <c r="A414" s="114" t="s">
        <v>11</v>
      </c>
      <c r="B414" s="114">
        <v>2</v>
      </c>
      <c r="C414" s="342" t="s">
        <v>12</v>
      </c>
      <c r="D414" s="34" t="s">
        <v>443</v>
      </c>
      <c r="E414" s="342" t="s">
        <v>377</v>
      </c>
      <c r="F414" s="342" t="s">
        <v>535</v>
      </c>
    </row>
    <row r="415" spans="1:6" ht="12.75">
      <c r="A415" s="114" t="s">
        <v>11</v>
      </c>
      <c r="B415" s="114">
        <v>2</v>
      </c>
      <c r="C415" s="342" t="s">
        <v>12</v>
      </c>
      <c r="D415" s="34" t="s">
        <v>443</v>
      </c>
      <c r="E415" s="342" t="s">
        <v>377</v>
      </c>
      <c r="F415" s="342" t="s">
        <v>533</v>
      </c>
    </row>
    <row r="416" spans="1:6" ht="12.75">
      <c r="A416" s="114" t="s">
        <v>11</v>
      </c>
      <c r="B416" s="114">
        <v>5</v>
      </c>
      <c r="C416" s="342" t="s">
        <v>12</v>
      </c>
      <c r="D416" s="34" t="s">
        <v>443</v>
      </c>
      <c r="E416" s="342" t="s">
        <v>377</v>
      </c>
      <c r="F416" s="342" t="s">
        <v>598</v>
      </c>
    </row>
    <row r="417" spans="1:6" ht="12.75">
      <c r="A417" s="114" t="s">
        <v>11</v>
      </c>
      <c r="B417" s="114">
        <v>1</v>
      </c>
      <c r="C417" s="342" t="s">
        <v>12</v>
      </c>
      <c r="D417" s="34" t="s">
        <v>443</v>
      </c>
      <c r="E417" s="342" t="s">
        <v>377</v>
      </c>
      <c r="F417" s="342" t="s">
        <v>601</v>
      </c>
    </row>
    <row r="418" spans="1:6" ht="12.75">
      <c r="A418" s="337" t="s">
        <v>11</v>
      </c>
      <c r="B418" s="337">
        <v>1</v>
      </c>
      <c r="C418" s="55" t="s">
        <v>12</v>
      </c>
      <c r="D418" s="34" t="s">
        <v>443</v>
      </c>
      <c r="F418" s="55" t="s">
        <v>533</v>
      </c>
    </row>
    <row r="419" spans="1:6" ht="12.75">
      <c r="A419" s="340" t="s">
        <v>15</v>
      </c>
      <c r="B419" s="340">
        <v>1</v>
      </c>
      <c r="C419" s="336" t="s">
        <v>399</v>
      </c>
      <c r="D419" s="34" t="s">
        <v>564</v>
      </c>
      <c r="E419" s="336" t="s">
        <v>374</v>
      </c>
      <c r="F419" s="336" t="s">
        <v>535</v>
      </c>
    </row>
    <row r="420" spans="1:6" ht="12.75">
      <c r="A420" s="340" t="s">
        <v>15</v>
      </c>
      <c r="B420" s="340">
        <v>1</v>
      </c>
      <c r="C420" s="336" t="s">
        <v>405</v>
      </c>
      <c r="D420" s="34" t="s">
        <v>564</v>
      </c>
      <c r="E420" s="336" t="s">
        <v>374</v>
      </c>
      <c r="F420" s="336" t="s">
        <v>598</v>
      </c>
    </row>
    <row r="421" spans="1:6" ht="12.75">
      <c r="A421" s="340" t="s">
        <v>15</v>
      </c>
      <c r="B421" s="340">
        <v>1</v>
      </c>
      <c r="C421" s="336" t="s">
        <v>409</v>
      </c>
      <c r="D421" s="34" t="s">
        <v>587</v>
      </c>
      <c r="E421" s="336" t="s">
        <v>374</v>
      </c>
      <c r="F421" s="336" t="s">
        <v>535</v>
      </c>
    </row>
    <row r="422" spans="1:6" ht="12.75">
      <c r="A422" s="114" t="s">
        <v>15</v>
      </c>
      <c r="B422" s="114">
        <v>1</v>
      </c>
      <c r="C422" s="342" t="s">
        <v>403</v>
      </c>
      <c r="D422" s="34" t="s">
        <v>502</v>
      </c>
      <c r="E422" s="342" t="s">
        <v>377</v>
      </c>
      <c r="F422" s="342" t="s">
        <v>598</v>
      </c>
    </row>
    <row r="423" spans="1:6" ht="12.75">
      <c r="A423" s="340" t="s">
        <v>15</v>
      </c>
      <c r="B423" s="340">
        <v>2</v>
      </c>
      <c r="C423" s="336" t="s">
        <v>405</v>
      </c>
      <c r="D423" s="34" t="s">
        <v>502</v>
      </c>
      <c r="E423" s="336" t="s">
        <v>374</v>
      </c>
      <c r="F423" s="336" t="s">
        <v>436</v>
      </c>
    </row>
    <row r="424" spans="1:6" ht="12.75">
      <c r="A424" s="340" t="s">
        <v>415</v>
      </c>
      <c r="B424" s="340">
        <v>1</v>
      </c>
      <c r="C424" s="336" t="s">
        <v>654</v>
      </c>
      <c r="D424" s="34" t="s">
        <v>502</v>
      </c>
      <c r="E424" s="336" t="s">
        <v>374</v>
      </c>
      <c r="F424" s="336" t="s">
        <v>601</v>
      </c>
    </row>
    <row r="425" spans="1:6" ht="12.75">
      <c r="A425" s="334" t="s">
        <v>15</v>
      </c>
      <c r="B425" s="334">
        <v>1</v>
      </c>
      <c r="C425" s="341" t="s">
        <v>399</v>
      </c>
      <c r="D425" s="34" t="s">
        <v>565</v>
      </c>
      <c r="E425" s="341" t="s">
        <v>398</v>
      </c>
      <c r="F425" s="341" t="s">
        <v>533</v>
      </c>
    </row>
    <row r="426" spans="1:6" ht="12.75">
      <c r="A426" s="340" t="s">
        <v>10</v>
      </c>
      <c r="B426" s="340">
        <v>2</v>
      </c>
      <c r="C426" s="336" t="s">
        <v>467</v>
      </c>
      <c r="D426" s="34" t="s">
        <v>488</v>
      </c>
      <c r="E426" s="336" t="s">
        <v>374</v>
      </c>
      <c r="F426" s="336" t="s">
        <v>662</v>
      </c>
    </row>
    <row r="427" spans="1:6" ht="12.75">
      <c r="A427" s="340" t="s">
        <v>15</v>
      </c>
      <c r="B427" s="340">
        <v>1</v>
      </c>
      <c r="C427" s="336" t="s">
        <v>399</v>
      </c>
      <c r="D427" s="34" t="s">
        <v>488</v>
      </c>
      <c r="E427" s="336" t="s">
        <v>374</v>
      </c>
      <c r="F427" s="336" t="s">
        <v>434</v>
      </c>
    </row>
    <row r="428" spans="1:6" ht="12.75">
      <c r="A428" s="334" t="s">
        <v>15</v>
      </c>
      <c r="B428" s="334">
        <v>1</v>
      </c>
      <c r="C428" s="341" t="s">
        <v>489</v>
      </c>
      <c r="D428" s="34" t="s">
        <v>488</v>
      </c>
      <c r="E428" s="341" t="s">
        <v>375</v>
      </c>
      <c r="F428" s="341" t="s">
        <v>533</v>
      </c>
    </row>
    <row r="429" spans="1:6" ht="12.75">
      <c r="A429" s="334" t="s">
        <v>15</v>
      </c>
      <c r="B429" s="334">
        <v>1</v>
      </c>
      <c r="C429" s="341" t="s">
        <v>489</v>
      </c>
      <c r="D429" s="34" t="s">
        <v>488</v>
      </c>
      <c r="E429" s="341" t="s">
        <v>398</v>
      </c>
      <c r="F429" s="341" t="s">
        <v>533</v>
      </c>
    </row>
    <row r="430" spans="1:6" ht="12.75">
      <c r="A430" s="114" t="s">
        <v>16</v>
      </c>
      <c r="B430" s="114">
        <v>1</v>
      </c>
      <c r="C430" s="342" t="s">
        <v>413</v>
      </c>
      <c r="D430" s="34" t="s">
        <v>488</v>
      </c>
      <c r="E430" s="342" t="s">
        <v>377</v>
      </c>
      <c r="F430" s="342" t="s">
        <v>535</v>
      </c>
    </row>
    <row r="431" spans="1:6" ht="12.75">
      <c r="A431" s="340" t="s">
        <v>17</v>
      </c>
      <c r="B431" s="340">
        <v>1</v>
      </c>
      <c r="C431" s="336" t="s">
        <v>699</v>
      </c>
      <c r="D431" s="34" t="s">
        <v>488</v>
      </c>
      <c r="E431" s="336" t="s">
        <v>374</v>
      </c>
      <c r="F431" s="336" t="s">
        <v>662</v>
      </c>
    </row>
    <row r="432" spans="1:6" ht="12.75">
      <c r="A432" s="340" t="s">
        <v>10</v>
      </c>
      <c r="B432" s="340">
        <v>1</v>
      </c>
      <c r="C432" s="336" t="s">
        <v>467</v>
      </c>
      <c r="D432" s="34" t="s">
        <v>550</v>
      </c>
      <c r="E432" s="336" t="s">
        <v>374</v>
      </c>
      <c r="F432" s="336" t="s">
        <v>535</v>
      </c>
    </row>
    <row r="433" spans="1:6" ht="12.75">
      <c r="A433" s="340" t="s">
        <v>48</v>
      </c>
      <c r="B433" s="340">
        <v>1</v>
      </c>
      <c r="C433" s="336" t="s">
        <v>446</v>
      </c>
      <c r="D433" s="34" t="s">
        <v>615</v>
      </c>
      <c r="E433" s="336" t="s">
        <v>374</v>
      </c>
      <c r="F433" s="336" t="s">
        <v>601</v>
      </c>
    </row>
    <row r="434" spans="1:6" ht="12.75">
      <c r="A434" s="334" t="s">
        <v>17</v>
      </c>
      <c r="B434" s="334">
        <v>1</v>
      </c>
      <c r="C434" s="341" t="s">
        <v>7</v>
      </c>
      <c r="D434" s="34" t="s">
        <v>693</v>
      </c>
      <c r="E434" s="341" t="s">
        <v>398</v>
      </c>
      <c r="F434" s="341" t="s">
        <v>661</v>
      </c>
    </row>
    <row r="435" spans="1:6" ht="12.75">
      <c r="A435" s="340" t="s">
        <v>15</v>
      </c>
      <c r="B435" s="340">
        <v>1</v>
      </c>
      <c r="C435" s="336" t="s">
        <v>405</v>
      </c>
      <c r="D435" s="34" t="s">
        <v>676</v>
      </c>
      <c r="E435" s="336" t="s">
        <v>374</v>
      </c>
      <c r="F435" s="336" t="s">
        <v>661</v>
      </c>
    </row>
    <row r="436" spans="1:6" ht="12.75">
      <c r="A436" s="138" t="s">
        <v>415</v>
      </c>
      <c r="B436" s="138">
        <v>1</v>
      </c>
      <c r="C436" s="132" t="s">
        <v>654</v>
      </c>
      <c r="D436" s="34" t="s">
        <v>676</v>
      </c>
      <c r="E436" s="132" t="s">
        <v>418</v>
      </c>
      <c r="F436" s="132" t="s">
        <v>662</v>
      </c>
    </row>
    <row r="437" spans="1:6" ht="12.75">
      <c r="A437" s="138" t="s">
        <v>15</v>
      </c>
      <c r="B437" s="138">
        <v>1</v>
      </c>
      <c r="C437" s="132" t="s">
        <v>406</v>
      </c>
      <c r="D437" s="34" t="s">
        <v>509</v>
      </c>
      <c r="E437" s="132" t="s">
        <v>418</v>
      </c>
      <c r="F437" s="132" t="s">
        <v>434</v>
      </c>
    </row>
    <row r="438" spans="1:6" ht="12.75">
      <c r="A438" s="340" t="s">
        <v>15</v>
      </c>
      <c r="B438" s="340">
        <v>1</v>
      </c>
      <c r="C438" s="336" t="s">
        <v>399</v>
      </c>
      <c r="D438" s="34" t="s">
        <v>638</v>
      </c>
      <c r="E438" s="336" t="s">
        <v>374</v>
      </c>
      <c r="F438" s="336" t="s">
        <v>604</v>
      </c>
    </row>
    <row r="439" spans="1:6" ht="12.75">
      <c r="A439" s="340" t="s">
        <v>15</v>
      </c>
      <c r="B439" s="340">
        <v>1</v>
      </c>
      <c r="C439" s="336" t="s">
        <v>403</v>
      </c>
      <c r="D439" s="34" t="s">
        <v>638</v>
      </c>
      <c r="E439" s="336" t="s">
        <v>374</v>
      </c>
      <c r="F439" s="336" t="s">
        <v>604</v>
      </c>
    </row>
    <row r="440" spans="1:6" ht="12.75">
      <c r="A440" s="340" t="s">
        <v>15</v>
      </c>
      <c r="B440" s="340">
        <v>1</v>
      </c>
      <c r="C440" s="336" t="s">
        <v>495</v>
      </c>
      <c r="D440" s="34" t="s">
        <v>638</v>
      </c>
      <c r="E440" s="336" t="s">
        <v>374</v>
      </c>
      <c r="F440" s="336" t="s">
        <v>604</v>
      </c>
    </row>
    <row r="441" spans="1:6" ht="12.75">
      <c r="A441" s="340" t="s">
        <v>15</v>
      </c>
      <c r="B441" s="340">
        <v>2</v>
      </c>
      <c r="C441" s="336" t="s">
        <v>497</v>
      </c>
      <c r="D441" s="34" t="s">
        <v>638</v>
      </c>
      <c r="E441" s="336" t="s">
        <v>374</v>
      </c>
      <c r="F441" s="336" t="s">
        <v>598</v>
      </c>
    </row>
    <row r="442" spans="1:6" ht="12.75">
      <c r="A442" s="340" t="s">
        <v>15</v>
      </c>
      <c r="B442" s="340">
        <v>1</v>
      </c>
      <c r="C442" s="336" t="s">
        <v>497</v>
      </c>
      <c r="D442" s="34" t="s">
        <v>638</v>
      </c>
      <c r="E442" s="336" t="s">
        <v>374</v>
      </c>
      <c r="F442" s="336" t="s">
        <v>604</v>
      </c>
    </row>
    <row r="443" spans="1:6" ht="12.75">
      <c r="A443" s="27" t="s">
        <v>15</v>
      </c>
      <c r="B443" s="27">
        <v>1</v>
      </c>
      <c r="C443" s="338" t="s">
        <v>406</v>
      </c>
      <c r="D443" s="34" t="s">
        <v>650</v>
      </c>
      <c r="E443" s="338" t="s">
        <v>408</v>
      </c>
      <c r="F443" s="338" t="s">
        <v>598</v>
      </c>
    </row>
    <row r="444" spans="1:6" ht="12.75">
      <c r="A444" s="27" t="s">
        <v>15</v>
      </c>
      <c r="B444" s="27">
        <v>1</v>
      </c>
      <c r="C444" s="338" t="s">
        <v>406</v>
      </c>
      <c r="D444" s="34" t="s">
        <v>650</v>
      </c>
      <c r="E444" s="338" t="s">
        <v>408</v>
      </c>
      <c r="F444" s="338" t="s">
        <v>662</v>
      </c>
    </row>
    <row r="445" spans="1:6" ht="12.75">
      <c r="A445" s="27" t="s">
        <v>15</v>
      </c>
      <c r="B445" s="27">
        <v>1</v>
      </c>
      <c r="C445" s="338" t="s">
        <v>406</v>
      </c>
      <c r="D445" s="34" t="s">
        <v>650</v>
      </c>
      <c r="E445" s="338" t="s">
        <v>408</v>
      </c>
      <c r="F445" s="338" t="s">
        <v>661</v>
      </c>
    </row>
    <row r="446" spans="1:6" ht="12.75">
      <c r="A446" s="340" t="s">
        <v>15</v>
      </c>
      <c r="B446" s="340">
        <v>1</v>
      </c>
      <c r="C446" s="336" t="s">
        <v>403</v>
      </c>
      <c r="D446" s="34" t="s">
        <v>494</v>
      </c>
      <c r="E446" s="336" t="s">
        <v>374</v>
      </c>
      <c r="F446" s="336" t="s">
        <v>436</v>
      </c>
    </row>
    <row r="447" spans="1:6" ht="12.75">
      <c r="A447" s="340" t="s">
        <v>415</v>
      </c>
      <c r="B447" s="340">
        <v>1</v>
      </c>
      <c r="C447" s="336" t="s">
        <v>654</v>
      </c>
      <c r="D447" s="34" t="s">
        <v>494</v>
      </c>
      <c r="E447" s="336" t="s">
        <v>374</v>
      </c>
      <c r="F447" s="336" t="s">
        <v>598</v>
      </c>
    </row>
    <row r="448" spans="1:6" ht="12.75">
      <c r="A448" s="340" t="s">
        <v>380</v>
      </c>
      <c r="B448" s="340">
        <v>2</v>
      </c>
      <c r="C448" s="336" t="s">
        <v>7</v>
      </c>
      <c r="D448" s="34" t="s">
        <v>420</v>
      </c>
      <c r="E448" s="336" t="s">
        <v>374</v>
      </c>
      <c r="F448" s="336" t="s">
        <v>436</v>
      </c>
    </row>
    <row r="449" spans="1:6" ht="12.75">
      <c r="A449" s="340" t="s">
        <v>380</v>
      </c>
      <c r="B449" s="340">
        <v>1</v>
      </c>
      <c r="C449" s="336" t="s">
        <v>7</v>
      </c>
      <c r="D449" s="34" t="s">
        <v>420</v>
      </c>
      <c r="E449" s="336" t="s">
        <v>374</v>
      </c>
      <c r="F449" s="336" t="s">
        <v>662</v>
      </c>
    </row>
    <row r="450" spans="1:6" ht="12.75">
      <c r="A450" s="334" t="s">
        <v>380</v>
      </c>
      <c r="B450" s="334">
        <v>1</v>
      </c>
      <c r="C450" s="341" t="s">
        <v>7</v>
      </c>
      <c r="D450" s="34" t="s">
        <v>420</v>
      </c>
      <c r="E450" s="341" t="s">
        <v>398</v>
      </c>
      <c r="F450" s="341" t="s">
        <v>434</v>
      </c>
    </row>
    <row r="451" spans="1:6" ht="12.75">
      <c r="A451" s="340" t="s">
        <v>17</v>
      </c>
      <c r="B451" s="340">
        <v>1</v>
      </c>
      <c r="C451" s="336" t="s">
        <v>7</v>
      </c>
      <c r="D451" s="34" t="s">
        <v>420</v>
      </c>
      <c r="E451" s="336" t="s">
        <v>374</v>
      </c>
      <c r="F451" s="336" t="s">
        <v>1</v>
      </c>
    </row>
    <row r="452" spans="1:6" ht="12.75">
      <c r="A452" s="340" t="s">
        <v>17</v>
      </c>
      <c r="B452" s="340">
        <v>1</v>
      </c>
      <c r="C452" s="336" t="s">
        <v>7</v>
      </c>
      <c r="D452" s="34" t="s">
        <v>420</v>
      </c>
      <c r="E452" s="336" t="s">
        <v>374</v>
      </c>
      <c r="F452" s="336" t="s">
        <v>601</v>
      </c>
    </row>
    <row r="453" spans="1:6" ht="12.75">
      <c r="A453" s="334" t="s">
        <v>17</v>
      </c>
      <c r="B453" s="334">
        <v>1</v>
      </c>
      <c r="C453" s="341" t="s">
        <v>7</v>
      </c>
      <c r="D453" s="34" t="s">
        <v>420</v>
      </c>
      <c r="E453" s="341" t="s">
        <v>398</v>
      </c>
      <c r="F453" s="341" t="s">
        <v>1</v>
      </c>
    </row>
    <row r="454" spans="1:6" ht="12.75">
      <c r="A454" s="334" t="s">
        <v>17</v>
      </c>
      <c r="B454" s="334">
        <v>1</v>
      </c>
      <c r="C454" s="341" t="s">
        <v>7</v>
      </c>
      <c r="D454" s="34" t="s">
        <v>420</v>
      </c>
      <c r="E454" s="341" t="s">
        <v>398</v>
      </c>
      <c r="F454" s="341" t="s">
        <v>533</v>
      </c>
    </row>
    <row r="455" spans="1:6" ht="12.75">
      <c r="A455" s="114" t="s">
        <v>17</v>
      </c>
      <c r="B455" s="114">
        <v>1</v>
      </c>
      <c r="C455" s="342" t="s">
        <v>7</v>
      </c>
      <c r="D455" s="34" t="s">
        <v>420</v>
      </c>
      <c r="E455" s="342" t="s">
        <v>377</v>
      </c>
      <c r="F455" s="342" t="s">
        <v>598</v>
      </c>
    </row>
    <row r="456" spans="1:6" ht="12.75">
      <c r="A456" s="334" t="s">
        <v>17</v>
      </c>
      <c r="B456" s="334">
        <v>1</v>
      </c>
      <c r="C456" s="341" t="s">
        <v>7</v>
      </c>
      <c r="D456" s="34" t="s">
        <v>595</v>
      </c>
      <c r="E456" s="341" t="s">
        <v>398</v>
      </c>
      <c r="F456" s="341" t="s">
        <v>533</v>
      </c>
    </row>
    <row r="457" spans="1:6" ht="12.75">
      <c r="A457" s="340" t="s">
        <v>6</v>
      </c>
      <c r="B457" s="340">
        <v>2</v>
      </c>
      <c r="C457" s="336" t="s">
        <v>445</v>
      </c>
      <c r="D457" s="34" t="s">
        <v>612</v>
      </c>
      <c r="E457" s="336" t="s">
        <v>374</v>
      </c>
      <c r="F457" s="336" t="s">
        <v>601</v>
      </c>
    </row>
    <row r="458" spans="1:6" ht="12.75">
      <c r="A458" s="340" t="s">
        <v>11</v>
      </c>
      <c r="B458" s="340">
        <v>1</v>
      </c>
      <c r="C458" s="336" t="s">
        <v>12</v>
      </c>
      <c r="D458" s="34" t="s">
        <v>612</v>
      </c>
      <c r="E458" s="336" t="s">
        <v>374</v>
      </c>
      <c r="F458" s="336" t="s">
        <v>601</v>
      </c>
    </row>
    <row r="459" spans="1:6" ht="12.75">
      <c r="A459" s="340" t="s">
        <v>14</v>
      </c>
      <c r="B459" s="340">
        <v>1</v>
      </c>
      <c r="C459" s="336" t="s">
        <v>484</v>
      </c>
      <c r="D459" s="34" t="s">
        <v>485</v>
      </c>
      <c r="E459" s="336" t="s">
        <v>374</v>
      </c>
      <c r="F459" s="336" t="s">
        <v>535</v>
      </c>
    </row>
    <row r="460" spans="1:6" ht="12.75">
      <c r="A460" s="114" t="s">
        <v>14</v>
      </c>
      <c r="B460" s="114">
        <v>1</v>
      </c>
      <c r="C460" s="342" t="s">
        <v>484</v>
      </c>
      <c r="D460" s="34" t="s">
        <v>485</v>
      </c>
      <c r="E460" s="342" t="s">
        <v>377</v>
      </c>
      <c r="F460" s="342" t="s">
        <v>661</v>
      </c>
    </row>
    <row r="461" spans="1:6" ht="12.75">
      <c r="A461" s="340" t="s">
        <v>14</v>
      </c>
      <c r="B461" s="340">
        <v>1</v>
      </c>
      <c r="C461" s="336" t="s">
        <v>484</v>
      </c>
      <c r="D461" s="34" t="s">
        <v>485</v>
      </c>
      <c r="E461" s="336" t="s">
        <v>374</v>
      </c>
      <c r="F461" s="336" t="s">
        <v>434</v>
      </c>
    </row>
    <row r="462" spans="1:6" ht="12.75">
      <c r="A462" s="340" t="s">
        <v>14</v>
      </c>
      <c r="B462" s="340">
        <v>1</v>
      </c>
      <c r="C462" s="336" t="s">
        <v>484</v>
      </c>
      <c r="D462" s="34" t="s">
        <v>485</v>
      </c>
      <c r="E462" s="336" t="s">
        <v>374</v>
      </c>
      <c r="F462" s="336" t="s">
        <v>535</v>
      </c>
    </row>
    <row r="463" spans="1:6" ht="12.75">
      <c r="A463" s="114" t="s">
        <v>14</v>
      </c>
      <c r="B463" s="114">
        <v>1</v>
      </c>
      <c r="C463" s="342" t="s">
        <v>484</v>
      </c>
      <c r="D463" s="34" t="s">
        <v>485</v>
      </c>
      <c r="E463" s="342" t="s">
        <v>377</v>
      </c>
      <c r="F463" s="342" t="s">
        <v>535</v>
      </c>
    </row>
    <row r="464" spans="1:6" ht="12.75">
      <c r="A464" s="334" t="s">
        <v>14</v>
      </c>
      <c r="B464" s="334">
        <v>2</v>
      </c>
      <c r="C464" s="341" t="s">
        <v>396</v>
      </c>
      <c r="D464" s="34" t="s">
        <v>485</v>
      </c>
      <c r="E464" s="341" t="s">
        <v>375</v>
      </c>
      <c r="F464" s="341" t="s">
        <v>1</v>
      </c>
    </row>
    <row r="465" spans="1:6" ht="12.75">
      <c r="A465" s="334" t="s">
        <v>14</v>
      </c>
      <c r="B465" s="334">
        <v>1</v>
      </c>
      <c r="C465" s="341" t="s">
        <v>396</v>
      </c>
      <c r="D465" s="34" t="s">
        <v>485</v>
      </c>
      <c r="E465" s="341" t="s">
        <v>375</v>
      </c>
      <c r="F465" s="341" t="s">
        <v>535</v>
      </c>
    </row>
    <row r="466" spans="1:6" ht="12.75">
      <c r="A466" s="334" t="s">
        <v>14</v>
      </c>
      <c r="B466" s="334">
        <v>1</v>
      </c>
      <c r="C466" s="341" t="s">
        <v>396</v>
      </c>
      <c r="D466" s="34" t="s">
        <v>485</v>
      </c>
      <c r="E466" s="341" t="s">
        <v>375</v>
      </c>
      <c r="F466" s="341" t="s">
        <v>533</v>
      </c>
    </row>
    <row r="467" spans="1:6" ht="12.75">
      <c r="A467" s="334" t="s">
        <v>14</v>
      </c>
      <c r="B467" s="334">
        <v>2</v>
      </c>
      <c r="C467" s="341" t="s">
        <v>396</v>
      </c>
      <c r="D467" s="34" t="s">
        <v>485</v>
      </c>
      <c r="E467" s="341" t="s">
        <v>375</v>
      </c>
      <c r="F467" s="341" t="s">
        <v>1</v>
      </c>
    </row>
    <row r="468" spans="1:6" ht="12.75">
      <c r="A468" s="114" t="s">
        <v>14</v>
      </c>
      <c r="B468" s="114">
        <v>1</v>
      </c>
      <c r="C468" s="342" t="s">
        <v>396</v>
      </c>
      <c r="D468" s="34" t="s">
        <v>485</v>
      </c>
      <c r="E468" s="342" t="s">
        <v>377</v>
      </c>
      <c r="F468" s="342" t="s">
        <v>535</v>
      </c>
    </row>
    <row r="469" spans="1:6" ht="12.75">
      <c r="A469" s="334" t="s">
        <v>14</v>
      </c>
      <c r="B469" s="334">
        <v>1</v>
      </c>
      <c r="C469" s="341" t="s">
        <v>396</v>
      </c>
      <c r="D469" s="34" t="s">
        <v>485</v>
      </c>
      <c r="E469" s="341" t="s">
        <v>375</v>
      </c>
      <c r="F469" s="341" t="s">
        <v>1</v>
      </c>
    </row>
    <row r="470" spans="1:6" ht="12.75">
      <c r="A470" s="340" t="s">
        <v>14</v>
      </c>
      <c r="B470" s="340">
        <v>1</v>
      </c>
      <c r="C470" s="336" t="s">
        <v>396</v>
      </c>
      <c r="D470" s="34" t="s">
        <v>485</v>
      </c>
      <c r="E470" s="336" t="s">
        <v>374</v>
      </c>
      <c r="F470" s="336" t="s">
        <v>434</v>
      </c>
    </row>
    <row r="471" spans="1:6" ht="12.75">
      <c r="A471" s="334" t="s">
        <v>14</v>
      </c>
      <c r="B471" s="334">
        <v>1</v>
      </c>
      <c r="C471" s="341" t="s">
        <v>396</v>
      </c>
      <c r="D471" s="34" t="s">
        <v>485</v>
      </c>
      <c r="E471" s="341" t="s">
        <v>375</v>
      </c>
      <c r="F471" s="341" t="s">
        <v>1</v>
      </c>
    </row>
    <row r="472" spans="1:6" ht="12.75">
      <c r="A472" s="334" t="s">
        <v>14</v>
      </c>
      <c r="B472" s="334">
        <v>1</v>
      </c>
      <c r="C472" s="341" t="s">
        <v>396</v>
      </c>
      <c r="D472" s="34" t="s">
        <v>485</v>
      </c>
      <c r="E472" s="341" t="s">
        <v>375</v>
      </c>
      <c r="F472" s="341" t="s">
        <v>598</v>
      </c>
    </row>
    <row r="473" spans="1:6" ht="12.75">
      <c r="A473" s="334" t="s">
        <v>14</v>
      </c>
      <c r="B473" s="334">
        <v>1</v>
      </c>
      <c r="C473" s="341" t="s">
        <v>396</v>
      </c>
      <c r="D473" s="34" t="s">
        <v>485</v>
      </c>
      <c r="E473" s="341" t="s">
        <v>398</v>
      </c>
      <c r="F473" s="341" t="s">
        <v>434</v>
      </c>
    </row>
    <row r="474" spans="1:6" ht="12.75">
      <c r="A474" s="340" t="s">
        <v>14</v>
      </c>
      <c r="B474" s="340">
        <v>1</v>
      </c>
      <c r="C474" s="336" t="s">
        <v>396</v>
      </c>
      <c r="D474" s="34" t="s">
        <v>485</v>
      </c>
      <c r="E474" s="336" t="s">
        <v>374</v>
      </c>
      <c r="F474" s="336" t="s">
        <v>533</v>
      </c>
    </row>
    <row r="475" spans="1:6" ht="12.75">
      <c r="A475" s="340" t="s">
        <v>14</v>
      </c>
      <c r="B475" s="340">
        <v>1</v>
      </c>
      <c r="C475" s="336" t="s">
        <v>396</v>
      </c>
      <c r="D475" s="34" t="s">
        <v>485</v>
      </c>
      <c r="E475" s="336" t="s">
        <v>374</v>
      </c>
      <c r="F475" s="336" t="s">
        <v>535</v>
      </c>
    </row>
    <row r="476" spans="1:6" ht="12.75">
      <c r="A476" s="334" t="s">
        <v>14</v>
      </c>
      <c r="B476" s="334">
        <v>1</v>
      </c>
      <c r="C476" s="341" t="s">
        <v>396</v>
      </c>
      <c r="D476" s="34" t="s">
        <v>485</v>
      </c>
      <c r="E476" s="341" t="s">
        <v>375</v>
      </c>
      <c r="F476" s="341" t="s">
        <v>436</v>
      </c>
    </row>
    <row r="477" spans="1:6" ht="12.75">
      <c r="A477" s="340" t="s">
        <v>14</v>
      </c>
      <c r="B477" s="340">
        <v>1</v>
      </c>
      <c r="C477" s="336" t="s">
        <v>396</v>
      </c>
      <c r="D477" s="34" t="s">
        <v>485</v>
      </c>
      <c r="E477" s="336" t="s">
        <v>374</v>
      </c>
      <c r="F477" s="336" t="s">
        <v>436</v>
      </c>
    </row>
    <row r="478" spans="1:6" ht="12.75">
      <c r="A478" s="334" t="s">
        <v>14</v>
      </c>
      <c r="B478" s="334">
        <v>1</v>
      </c>
      <c r="C478" s="341" t="s">
        <v>396</v>
      </c>
      <c r="D478" s="34" t="s">
        <v>485</v>
      </c>
      <c r="E478" s="341" t="s">
        <v>375</v>
      </c>
      <c r="F478" s="341" t="s">
        <v>434</v>
      </c>
    </row>
    <row r="479" spans="1:6" ht="12.75">
      <c r="A479" s="334" t="s">
        <v>14</v>
      </c>
      <c r="B479" s="334">
        <v>1</v>
      </c>
      <c r="C479" s="341" t="s">
        <v>396</v>
      </c>
      <c r="D479" s="34" t="s">
        <v>485</v>
      </c>
      <c r="E479" s="341" t="s">
        <v>375</v>
      </c>
      <c r="F479" s="341" t="s">
        <v>598</v>
      </c>
    </row>
    <row r="480" spans="1:6" ht="12.75">
      <c r="A480" s="334" t="s">
        <v>14</v>
      </c>
      <c r="B480" s="334">
        <v>2</v>
      </c>
      <c r="C480" s="341" t="s">
        <v>396</v>
      </c>
      <c r="D480" s="34" t="s">
        <v>485</v>
      </c>
      <c r="E480" s="341" t="s">
        <v>375</v>
      </c>
      <c r="F480" s="341" t="s">
        <v>601</v>
      </c>
    </row>
    <row r="481" spans="1:6" ht="12.75">
      <c r="A481" s="334" t="s">
        <v>14</v>
      </c>
      <c r="B481" s="334">
        <v>2</v>
      </c>
      <c r="C481" s="341" t="s">
        <v>396</v>
      </c>
      <c r="D481" s="34" t="s">
        <v>485</v>
      </c>
      <c r="E481" s="341" t="s">
        <v>375</v>
      </c>
      <c r="F481" s="341" t="s">
        <v>662</v>
      </c>
    </row>
    <row r="482" spans="1:6" ht="12.75">
      <c r="A482" s="334" t="s">
        <v>14</v>
      </c>
      <c r="B482" s="334">
        <v>1</v>
      </c>
      <c r="C482" s="341" t="s">
        <v>396</v>
      </c>
      <c r="D482" s="34" t="s">
        <v>485</v>
      </c>
      <c r="E482" s="341" t="s">
        <v>375</v>
      </c>
      <c r="F482" s="341" t="s">
        <v>661</v>
      </c>
    </row>
    <row r="483" spans="1:6" ht="12.75">
      <c r="A483" s="334" t="s">
        <v>14</v>
      </c>
      <c r="B483" s="334">
        <v>1</v>
      </c>
      <c r="C483" s="341" t="s">
        <v>396</v>
      </c>
      <c r="D483" s="34" t="s">
        <v>485</v>
      </c>
      <c r="E483" s="341" t="s">
        <v>398</v>
      </c>
      <c r="F483" s="341" t="s">
        <v>601</v>
      </c>
    </row>
    <row r="484" spans="1:6" ht="12.75">
      <c r="A484" s="114" t="s">
        <v>14</v>
      </c>
      <c r="B484" s="114">
        <v>1</v>
      </c>
      <c r="C484" s="342" t="s">
        <v>396</v>
      </c>
      <c r="D484" s="34" t="s">
        <v>485</v>
      </c>
      <c r="E484" s="342" t="s">
        <v>377</v>
      </c>
      <c r="F484" s="342" t="s">
        <v>434</v>
      </c>
    </row>
    <row r="485" spans="1:6" ht="12.75">
      <c r="A485" s="27" t="s">
        <v>14</v>
      </c>
      <c r="B485" s="27">
        <v>1</v>
      </c>
      <c r="C485" s="338" t="s">
        <v>396</v>
      </c>
      <c r="D485" s="34" t="s">
        <v>485</v>
      </c>
      <c r="E485" s="338" t="s">
        <v>408</v>
      </c>
      <c r="F485" s="338" t="s">
        <v>535</v>
      </c>
    </row>
    <row r="486" spans="1:6" ht="12.75">
      <c r="A486" s="334" t="s">
        <v>14</v>
      </c>
      <c r="B486" s="334">
        <v>1</v>
      </c>
      <c r="C486" s="341" t="s">
        <v>396</v>
      </c>
      <c r="D486" s="34" t="s">
        <v>485</v>
      </c>
      <c r="E486" s="341" t="s">
        <v>375</v>
      </c>
      <c r="F486" s="341" t="s">
        <v>662</v>
      </c>
    </row>
    <row r="487" spans="1:6" ht="12.75">
      <c r="A487" s="334" t="s">
        <v>14</v>
      </c>
      <c r="B487" s="334">
        <v>1</v>
      </c>
      <c r="C487" s="341" t="s">
        <v>396</v>
      </c>
      <c r="D487" s="34" t="s">
        <v>485</v>
      </c>
      <c r="E487" s="341" t="s">
        <v>375</v>
      </c>
      <c r="F487" s="341" t="s">
        <v>1</v>
      </c>
    </row>
    <row r="488" spans="1:6" ht="12.75">
      <c r="A488" s="340" t="s">
        <v>14</v>
      </c>
      <c r="B488" s="340">
        <v>1</v>
      </c>
      <c r="C488" s="336" t="s">
        <v>396</v>
      </c>
      <c r="D488" s="34" t="s">
        <v>485</v>
      </c>
      <c r="E488" s="336" t="s">
        <v>374</v>
      </c>
      <c r="F488" s="336" t="s">
        <v>662</v>
      </c>
    </row>
    <row r="489" spans="1:6" ht="12.75">
      <c r="A489" s="340" t="s">
        <v>14</v>
      </c>
      <c r="B489" s="340">
        <v>1</v>
      </c>
      <c r="C489" s="336" t="s">
        <v>396</v>
      </c>
      <c r="D489" s="34" t="s">
        <v>485</v>
      </c>
      <c r="E489" s="336" t="s">
        <v>374</v>
      </c>
      <c r="F489" s="336" t="s">
        <v>434</v>
      </c>
    </row>
    <row r="490" spans="1:6" ht="12.75">
      <c r="A490" s="114" t="s">
        <v>14</v>
      </c>
      <c r="B490" s="114">
        <v>1</v>
      </c>
      <c r="C490" s="342" t="s">
        <v>396</v>
      </c>
      <c r="D490" s="34" t="s">
        <v>485</v>
      </c>
      <c r="E490" s="342" t="s">
        <v>377</v>
      </c>
      <c r="F490" s="342" t="s">
        <v>434</v>
      </c>
    </row>
    <row r="491" spans="1:6" ht="12.75">
      <c r="A491" s="334" t="s">
        <v>14</v>
      </c>
      <c r="B491" s="334">
        <v>1</v>
      </c>
      <c r="C491" s="341" t="s">
        <v>396</v>
      </c>
      <c r="D491" s="34" t="s">
        <v>485</v>
      </c>
      <c r="E491" s="341" t="s">
        <v>375</v>
      </c>
      <c r="F491" s="341" t="s">
        <v>434</v>
      </c>
    </row>
    <row r="492" spans="1:6" ht="12.75">
      <c r="A492" s="114" t="s">
        <v>14</v>
      </c>
      <c r="B492" s="114">
        <v>1</v>
      </c>
      <c r="C492" s="342" t="s">
        <v>396</v>
      </c>
      <c r="D492" s="34" t="s">
        <v>485</v>
      </c>
      <c r="E492" s="342" t="s">
        <v>377</v>
      </c>
      <c r="F492" s="342" t="s">
        <v>535</v>
      </c>
    </row>
    <row r="493" spans="1:6" ht="12.75">
      <c r="A493" s="337" t="s">
        <v>14</v>
      </c>
      <c r="B493" s="337">
        <v>1</v>
      </c>
      <c r="C493" s="55" t="s">
        <v>396</v>
      </c>
      <c r="D493" s="34" t="s">
        <v>485</v>
      </c>
      <c r="F493" s="55" t="s">
        <v>662</v>
      </c>
    </row>
    <row r="494" spans="1:6" ht="12.75">
      <c r="A494" s="334" t="s">
        <v>14</v>
      </c>
      <c r="B494" s="334">
        <v>1</v>
      </c>
      <c r="C494" s="341" t="s">
        <v>396</v>
      </c>
      <c r="D494" s="34" t="s">
        <v>485</v>
      </c>
      <c r="E494" s="341" t="s">
        <v>398</v>
      </c>
      <c r="F494" s="341" t="s">
        <v>662</v>
      </c>
    </row>
    <row r="495" spans="1:6" ht="12.75">
      <c r="A495" s="114" t="s">
        <v>14</v>
      </c>
      <c r="B495" s="114">
        <v>1</v>
      </c>
      <c r="C495" s="342" t="s">
        <v>396</v>
      </c>
      <c r="D495" s="34" t="s">
        <v>485</v>
      </c>
      <c r="E495" s="342" t="s">
        <v>377</v>
      </c>
      <c r="F495" s="342" t="s">
        <v>535</v>
      </c>
    </row>
    <row r="496" spans="1:6" ht="12.75">
      <c r="A496" s="114" t="s">
        <v>14</v>
      </c>
      <c r="B496" s="114">
        <v>1</v>
      </c>
      <c r="C496" s="342" t="s">
        <v>396</v>
      </c>
      <c r="D496" s="34" t="s">
        <v>485</v>
      </c>
      <c r="E496" s="342" t="s">
        <v>377</v>
      </c>
      <c r="F496" s="342" t="s">
        <v>661</v>
      </c>
    </row>
    <row r="497" spans="1:6" ht="12.75">
      <c r="A497" s="334" t="s">
        <v>14</v>
      </c>
      <c r="B497" s="334">
        <v>1</v>
      </c>
      <c r="C497" s="341" t="s">
        <v>396</v>
      </c>
      <c r="D497" s="34" t="s">
        <v>485</v>
      </c>
      <c r="E497" s="341" t="s">
        <v>398</v>
      </c>
      <c r="F497" s="341" t="s">
        <v>535</v>
      </c>
    </row>
    <row r="498" spans="1:6" ht="12.75">
      <c r="A498" s="340" t="s">
        <v>14</v>
      </c>
      <c r="B498" s="340">
        <v>1</v>
      </c>
      <c r="C498" s="336" t="s">
        <v>396</v>
      </c>
      <c r="D498" s="34" t="s">
        <v>485</v>
      </c>
      <c r="E498" s="336" t="s">
        <v>374</v>
      </c>
      <c r="F498" s="336" t="s">
        <v>434</v>
      </c>
    </row>
    <row r="499" spans="1:6" ht="12.75">
      <c r="A499" s="340" t="s">
        <v>14</v>
      </c>
      <c r="B499" s="340">
        <v>1</v>
      </c>
      <c r="C499" s="336" t="s">
        <v>396</v>
      </c>
      <c r="D499" s="34" t="s">
        <v>485</v>
      </c>
      <c r="E499" s="336" t="s">
        <v>374</v>
      </c>
      <c r="F499" s="336" t="s">
        <v>601</v>
      </c>
    </row>
    <row r="500" spans="1:6" ht="12.75">
      <c r="A500" s="334" t="s">
        <v>14</v>
      </c>
      <c r="B500" s="334">
        <v>1</v>
      </c>
      <c r="C500" s="341" t="s">
        <v>396</v>
      </c>
      <c r="D500" s="34" t="s">
        <v>485</v>
      </c>
      <c r="E500" s="341" t="s">
        <v>375</v>
      </c>
      <c r="F500" s="341" t="s">
        <v>533</v>
      </c>
    </row>
    <row r="501" spans="1:6" ht="12.75">
      <c r="A501" s="340" t="s">
        <v>14</v>
      </c>
      <c r="B501" s="340">
        <v>1</v>
      </c>
      <c r="C501" s="336" t="s">
        <v>396</v>
      </c>
      <c r="D501" s="34" t="s">
        <v>485</v>
      </c>
      <c r="E501" s="336" t="s">
        <v>374</v>
      </c>
      <c r="F501" s="336" t="s">
        <v>1</v>
      </c>
    </row>
    <row r="502" spans="1:6" ht="12.75">
      <c r="A502" s="340" t="s">
        <v>14</v>
      </c>
      <c r="B502" s="340">
        <v>1</v>
      </c>
      <c r="C502" s="336" t="s">
        <v>396</v>
      </c>
      <c r="D502" s="34" t="s">
        <v>485</v>
      </c>
      <c r="E502" s="336" t="s">
        <v>374</v>
      </c>
      <c r="F502" s="336" t="s">
        <v>598</v>
      </c>
    </row>
    <row r="503" spans="1:6" ht="12.75">
      <c r="A503" s="334" t="s">
        <v>14</v>
      </c>
      <c r="B503" s="334">
        <v>2</v>
      </c>
      <c r="C503" s="341" t="s">
        <v>396</v>
      </c>
      <c r="D503" s="34" t="s">
        <v>485</v>
      </c>
      <c r="E503" s="341" t="s">
        <v>375</v>
      </c>
      <c r="F503" s="341" t="s">
        <v>598</v>
      </c>
    </row>
    <row r="504" spans="1:6" ht="12.75">
      <c r="A504" s="334" t="s">
        <v>14</v>
      </c>
      <c r="B504" s="334">
        <v>1</v>
      </c>
      <c r="C504" s="341" t="s">
        <v>396</v>
      </c>
      <c r="D504" s="34" t="s">
        <v>485</v>
      </c>
      <c r="E504" s="341" t="s">
        <v>375</v>
      </c>
      <c r="F504" s="341" t="s">
        <v>601</v>
      </c>
    </row>
    <row r="505" spans="1:6" ht="12.75">
      <c r="A505" s="337" t="s">
        <v>14</v>
      </c>
      <c r="B505" s="337">
        <v>1</v>
      </c>
      <c r="C505" s="55" t="s">
        <v>396</v>
      </c>
      <c r="D505" s="34" t="s">
        <v>485</v>
      </c>
      <c r="F505" s="55" t="s">
        <v>486</v>
      </c>
    </row>
    <row r="506" spans="1:6" ht="12.75">
      <c r="A506" s="337" t="s">
        <v>14</v>
      </c>
      <c r="B506" s="337">
        <v>1</v>
      </c>
      <c r="C506" s="55" t="s">
        <v>396</v>
      </c>
      <c r="D506" s="34" t="s">
        <v>485</v>
      </c>
      <c r="F506" s="55" t="s">
        <v>535</v>
      </c>
    </row>
    <row r="507" spans="1:6" ht="12.75">
      <c r="A507" s="337" t="s">
        <v>14</v>
      </c>
      <c r="B507" s="337">
        <v>1</v>
      </c>
      <c r="C507" s="55" t="s">
        <v>396</v>
      </c>
      <c r="D507" s="34" t="s">
        <v>485</v>
      </c>
      <c r="F507" s="55" t="s">
        <v>533</v>
      </c>
    </row>
    <row r="508" spans="1:6" ht="12.75">
      <c r="A508" s="337" t="s">
        <v>14</v>
      </c>
      <c r="B508" s="337">
        <v>2</v>
      </c>
      <c r="C508" s="55" t="s">
        <v>396</v>
      </c>
      <c r="D508" s="34" t="s">
        <v>485</v>
      </c>
      <c r="F508" s="55" t="s">
        <v>598</v>
      </c>
    </row>
    <row r="509" spans="1:6" ht="12.75">
      <c r="A509" s="337" t="s">
        <v>14</v>
      </c>
      <c r="B509" s="337">
        <v>2</v>
      </c>
      <c r="C509" s="55" t="s">
        <v>396</v>
      </c>
      <c r="D509" s="34" t="s">
        <v>485</v>
      </c>
      <c r="F509" s="55" t="s">
        <v>662</v>
      </c>
    </row>
    <row r="510" spans="1:6" ht="12.75">
      <c r="A510" s="334" t="s">
        <v>14</v>
      </c>
      <c r="B510" s="334">
        <v>1</v>
      </c>
      <c r="C510" s="341" t="s">
        <v>397</v>
      </c>
      <c r="D510" s="34" t="s">
        <v>485</v>
      </c>
      <c r="E510" s="341" t="s">
        <v>375</v>
      </c>
      <c r="F510" s="341" t="s">
        <v>1</v>
      </c>
    </row>
    <row r="511" spans="1:6" ht="12.75">
      <c r="A511" s="340" t="s">
        <v>14</v>
      </c>
      <c r="B511" s="340">
        <v>1</v>
      </c>
      <c r="C511" s="336" t="s">
        <v>397</v>
      </c>
      <c r="D511" s="34" t="s">
        <v>485</v>
      </c>
      <c r="E511" s="336" t="s">
        <v>374</v>
      </c>
      <c r="F511" s="336" t="s">
        <v>661</v>
      </c>
    </row>
    <row r="512" spans="1:6" ht="12.75">
      <c r="A512" s="334" t="s">
        <v>14</v>
      </c>
      <c r="B512" s="334">
        <v>1</v>
      </c>
      <c r="C512" s="341" t="s">
        <v>397</v>
      </c>
      <c r="D512" s="34" t="s">
        <v>485</v>
      </c>
      <c r="E512" s="341" t="s">
        <v>375</v>
      </c>
      <c r="F512" s="341" t="s">
        <v>661</v>
      </c>
    </row>
    <row r="513" spans="1:6" ht="12.75">
      <c r="A513" s="334" t="s">
        <v>14</v>
      </c>
      <c r="B513" s="334">
        <v>1</v>
      </c>
      <c r="C513" s="341" t="s">
        <v>397</v>
      </c>
      <c r="D513" s="34" t="s">
        <v>485</v>
      </c>
      <c r="E513" s="341" t="s">
        <v>375</v>
      </c>
      <c r="F513" s="341" t="s">
        <v>1</v>
      </c>
    </row>
    <row r="514" spans="1:6" ht="12.75">
      <c r="A514" s="340" t="s">
        <v>14</v>
      </c>
      <c r="B514" s="340">
        <v>1</v>
      </c>
      <c r="C514" s="336" t="s">
        <v>397</v>
      </c>
      <c r="D514" s="34" t="s">
        <v>485</v>
      </c>
      <c r="E514" s="336" t="s">
        <v>374</v>
      </c>
      <c r="F514" s="336" t="s">
        <v>434</v>
      </c>
    </row>
    <row r="515" spans="1:6" ht="12.75">
      <c r="A515" s="334" t="s">
        <v>14</v>
      </c>
      <c r="B515" s="334">
        <v>1</v>
      </c>
      <c r="C515" s="341" t="s">
        <v>397</v>
      </c>
      <c r="D515" s="34" t="s">
        <v>485</v>
      </c>
      <c r="E515" s="341" t="s">
        <v>375</v>
      </c>
      <c r="F515" s="341" t="s">
        <v>1</v>
      </c>
    </row>
    <row r="516" spans="1:6" ht="12.75">
      <c r="A516" s="334" t="s">
        <v>14</v>
      </c>
      <c r="B516" s="334">
        <v>2</v>
      </c>
      <c r="C516" s="341" t="s">
        <v>397</v>
      </c>
      <c r="D516" s="34" t="s">
        <v>485</v>
      </c>
      <c r="E516" s="341" t="s">
        <v>375</v>
      </c>
      <c r="F516" s="341" t="s">
        <v>1</v>
      </c>
    </row>
    <row r="517" spans="1:6" ht="12.75">
      <c r="A517" s="334" t="s">
        <v>14</v>
      </c>
      <c r="B517" s="334">
        <v>1</v>
      </c>
      <c r="C517" s="341" t="s">
        <v>397</v>
      </c>
      <c r="D517" s="34" t="s">
        <v>485</v>
      </c>
      <c r="E517" s="341" t="s">
        <v>375</v>
      </c>
      <c r="F517" s="341" t="s">
        <v>601</v>
      </c>
    </row>
    <row r="518" spans="1:6" ht="12.75">
      <c r="A518" s="114" t="s">
        <v>14</v>
      </c>
      <c r="B518" s="114">
        <v>1</v>
      </c>
      <c r="C518" s="342" t="s">
        <v>397</v>
      </c>
      <c r="D518" s="34" t="s">
        <v>485</v>
      </c>
      <c r="E518" s="342" t="s">
        <v>377</v>
      </c>
      <c r="F518" s="342" t="s">
        <v>1</v>
      </c>
    </row>
    <row r="519" spans="1:6" ht="12.75">
      <c r="A519" s="334" t="s">
        <v>14</v>
      </c>
      <c r="B519" s="334">
        <v>2</v>
      </c>
      <c r="C519" s="341" t="s">
        <v>397</v>
      </c>
      <c r="D519" s="34" t="s">
        <v>485</v>
      </c>
      <c r="E519" s="341" t="s">
        <v>375</v>
      </c>
      <c r="F519" s="341" t="s">
        <v>1</v>
      </c>
    </row>
    <row r="520" spans="1:6" ht="12.75">
      <c r="A520" s="334" t="s">
        <v>14</v>
      </c>
      <c r="B520" s="334">
        <v>1</v>
      </c>
      <c r="C520" s="341" t="s">
        <v>397</v>
      </c>
      <c r="D520" s="34" t="s">
        <v>485</v>
      </c>
      <c r="E520" s="341" t="s">
        <v>375</v>
      </c>
      <c r="F520" s="341" t="s">
        <v>1</v>
      </c>
    </row>
    <row r="521" spans="1:6" ht="12.75">
      <c r="A521" s="334" t="s">
        <v>14</v>
      </c>
      <c r="B521" s="334">
        <v>1</v>
      </c>
      <c r="C521" s="341" t="s">
        <v>397</v>
      </c>
      <c r="D521" s="34" t="s">
        <v>485</v>
      </c>
      <c r="E521" s="341" t="s">
        <v>375</v>
      </c>
      <c r="F521" s="341" t="s">
        <v>1</v>
      </c>
    </row>
    <row r="522" spans="1:6" ht="12.75">
      <c r="A522" s="334" t="s">
        <v>14</v>
      </c>
      <c r="B522" s="334">
        <v>2</v>
      </c>
      <c r="C522" s="341" t="s">
        <v>397</v>
      </c>
      <c r="D522" s="34" t="s">
        <v>485</v>
      </c>
      <c r="E522" s="341" t="s">
        <v>375</v>
      </c>
      <c r="F522" s="341" t="s">
        <v>1</v>
      </c>
    </row>
    <row r="523" spans="1:6" ht="12.75">
      <c r="A523" s="334" t="s">
        <v>14</v>
      </c>
      <c r="B523" s="334">
        <v>2</v>
      </c>
      <c r="C523" s="341" t="s">
        <v>397</v>
      </c>
      <c r="D523" s="34" t="s">
        <v>485</v>
      </c>
      <c r="E523" s="341" t="s">
        <v>375</v>
      </c>
      <c r="F523" s="341" t="s">
        <v>1</v>
      </c>
    </row>
    <row r="524" spans="1:6" ht="12.75">
      <c r="A524" s="337" t="s">
        <v>14</v>
      </c>
      <c r="B524" s="337">
        <v>1</v>
      </c>
      <c r="C524" s="55" t="s">
        <v>397</v>
      </c>
      <c r="D524" s="34" t="s">
        <v>485</v>
      </c>
      <c r="F524" s="55" t="s">
        <v>1</v>
      </c>
    </row>
    <row r="525" spans="1:6" ht="12.75">
      <c r="A525" s="334" t="s">
        <v>14</v>
      </c>
      <c r="B525" s="334">
        <v>1</v>
      </c>
      <c r="C525" s="341" t="s">
        <v>397</v>
      </c>
      <c r="D525" s="34" t="s">
        <v>485</v>
      </c>
      <c r="E525" s="341" t="s">
        <v>375</v>
      </c>
      <c r="F525" s="341" t="s">
        <v>1</v>
      </c>
    </row>
    <row r="526" spans="1:6" ht="12.75">
      <c r="A526" s="334" t="s">
        <v>14</v>
      </c>
      <c r="B526" s="334">
        <v>1</v>
      </c>
      <c r="C526" s="341" t="s">
        <v>397</v>
      </c>
      <c r="D526" s="34" t="s">
        <v>485</v>
      </c>
      <c r="E526" s="341" t="s">
        <v>398</v>
      </c>
      <c r="F526" s="341" t="s">
        <v>1</v>
      </c>
    </row>
    <row r="527" spans="1:6" ht="12.75">
      <c r="A527" s="340" t="s">
        <v>14</v>
      </c>
      <c r="B527" s="340">
        <v>1</v>
      </c>
      <c r="C527" s="336" t="s">
        <v>397</v>
      </c>
      <c r="D527" s="34" t="s">
        <v>485</v>
      </c>
      <c r="E527" s="336" t="s">
        <v>374</v>
      </c>
      <c r="F527" s="336" t="s">
        <v>533</v>
      </c>
    </row>
    <row r="528" spans="1:6" ht="12.75">
      <c r="A528" s="334" t="s">
        <v>14</v>
      </c>
      <c r="B528" s="334">
        <v>1</v>
      </c>
      <c r="C528" s="341" t="s">
        <v>397</v>
      </c>
      <c r="D528" s="34" t="s">
        <v>485</v>
      </c>
      <c r="E528" s="341" t="s">
        <v>375</v>
      </c>
      <c r="F528" s="341" t="s">
        <v>1</v>
      </c>
    </row>
    <row r="529" spans="1:6" ht="12.75">
      <c r="A529" s="340" t="s">
        <v>14</v>
      </c>
      <c r="B529" s="340">
        <v>1</v>
      </c>
      <c r="C529" s="336" t="s">
        <v>397</v>
      </c>
      <c r="D529" s="34" t="s">
        <v>485</v>
      </c>
      <c r="E529" s="336" t="s">
        <v>374</v>
      </c>
      <c r="F529" s="336" t="s">
        <v>601</v>
      </c>
    </row>
    <row r="530" spans="1:6" ht="12.75">
      <c r="A530" s="340" t="s">
        <v>14</v>
      </c>
      <c r="B530" s="340">
        <v>1</v>
      </c>
      <c r="C530" s="336" t="s">
        <v>397</v>
      </c>
      <c r="D530" s="34" t="s">
        <v>485</v>
      </c>
      <c r="E530" s="336" t="s">
        <v>374</v>
      </c>
      <c r="F530" s="336" t="s">
        <v>1</v>
      </c>
    </row>
    <row r="531" spans="1:6" ht="12.75">
      <c r="A531" s="340" t="s">
        <v>14</v>
      </c>
      <c r="B531" s="340">
        <v>2</v>
      </c>
      <c r="C531" s="336" t="s">
        <v>397</v>
      </c>
      <c r="D531" s="34" t="s">
        <v>485</v>
      </c>
      <c r="E531" s="336" t="s">
        <v>374</v>
      </c>
      <c r="F531" s="336" t="s">
        <v>434</v>
      </c>
    </row>
    <row r="532" spans="1:6" ht="12.75">
      <c r="A532" s="334" t="s">
        <v>14</v>
      </c>
      <c r="B532" s="334">
        <v>1</v>
      </c>
      <c r="C532" s="341" t="s">
        <v>397</v>
      </c>
      <c r="D532" s="34" t="s">
        <v>485</v>
      </c>
      <c r="E532" s="341" t="s">
        <v>375</v>
      </c>
      <c r="F532" s="341" t="s">
        <v>434</v>
      </c>
    </row>
    <row r="533" spans="1:6" ht="12.75">
      <c r="A533" s="334" t="s">
        <v>14</v>
      </c>
      <c r="B533" s="334">
        <v>2</v>
      </c>
      <c r="C533" s="341" t="s">
        <v>397</v>
      </c>
      <c r="D533" s="34" t="s">
        <v>485</v>
      </c>
      <c r="E533" s="341" t="s">
        <v>375</v>
      </c>
      <c r="F533" s="341" t="s">
        <v>436</v>
      </c>
    </row>
    <row r="534" spans="1:6" ht="12.75">
      <c r="A534" s="334" t="s">
        <v>14</v>
      </c>
      <c r="B534" s="334">
        <v>2</v>
      </c>
      <c r="C534" s="341" t="s">
        <v>397</v>
      </c>
      <c r="D534" s="34" t="s">
        <v>485</v>
      </c>
      <c r="E534" s="341" t="s">
        <v>375</v>
      </c>
      <c r="F534" s="341" t="s">
        <v>601</v>
      </c>
    </row>
    <row r="535" spans="1:6" ht="12.75">
      <c r="A535" s="334" t="s">
        <v>14</v>
      </c>
      <c r="B535" s="334">
        <v>1</v>
      </c>
      <c r="C535" s="341" t="s">
        <v>397</v>
      </c>
      <c r="D535" s="34" t="s">
        <v>485</v>
      </c>
      <c r="E535" s="341" t="s">
        <v>375</v>
      </c>
      <c r="F535" s="341" t="s">
        <v>662</v>
      </c>
    </row>
    <row r="536" spans="1:6" ht="12.75">
      <c r="A536" s="334" t="s">
        <v>14</v>
      </c>
      <c r="B536" s="334">
        <v>2</v>
      </c>
      <c r="C536" s="341" t="s">
        <v>397</v>
      </c>
      <c r="D536" s="34" t="s">
        <v>485</v>
      </c>
      <c r="E536" s="341" t="s">
        <v>375</v>
      </c>
      <c r="F536" s="341" t="s">
        <v>661</v>
      </c>
    </row>
    <row r="537" spans="1:6" ht="12.75">
      <c r="A537" s="334" t="s">
        <v>14</v>
      </c>
      <c r="B537" s="334">
        <v>1</v>
      </c>
      <c r="C537" s="341" t="s">
        <v>397</v>
      </c>
      <c r="D537" s="34" t="s">
        <v>485</v>
      </c>
      <c r="E537" s="341" t="s">
        <v>398</v>
      </c>
      <c r="F537" s="341" t="s">
        <v>601</v>
      </c>
    </row>
    <row r="538" spans="1:6" ht="12.75">
      <c r="A538" s="340" t="s">
        <v>14</v>
      </c>
      <c r="B538" s="340">
        <v>1</v>
      </c>
      <c r="C538" s="336" t="s">
        <v>397</v>
      </c>
      <c r="D538" s="34" t="s">
        <v>485</v>
      </c>
      <c r="E538" s="336" t="s">
        <v>374</v>
      </c>
      <c r="F538" s="336" t="s">
        <v>598</v>
      </c>
    </row>
    <row r="539" spans="1:6" ht="12.75">
      <c r="A539" s="340" t="s">
        <v>14</v>
      </c>
      <c r="B539" s="340">
        <v>1</v>
      </c>
      <c r="C539" s="336" t="s">
        <v>397</v>
      </c>
      <c r="D539" s="34" t="s">
        <v>485</v>
      </c>
      <c r="E539" s="336" t="s">
        <v>374</v>
      </c>
      <c r="F539" s="336" t="s">
        <v>434</v>
      </c>
    </row>
    <row r="540" spans="1:6" ht="12.75">
      <c r="A540" s="334" t="s">
        <v>14</v>
      </c>
      <c r="B540" s="334">
        <v>1</v>
      </c>
      <c r="C540" s="341" t="s">
        <v>397</v>
      </c>
      <c r="D540" s="34" t="s">
        <v>485</v>
      </c>
      <c r="E540" s="341" t="s">
        <v>398</v>
      </c>
      <c r="F540" s="341" t="s">
        <v>533</v>
      </c>
    </row>
    <row r="541" spans="1:6" ht="12.75">
      <c r="A541" s="340" t="s">
        <v>14</v>
      </c>
      <c r="B541" s="340">
        <v>1</v>
      </c>
      <c r="C541" s="336" t="s">
        <v>397</v>
      </c>
      <c r="D541" s="34" t="s">
        <v>485</v>
      </c>
      <c r="E541" s="336" t="s">
        <v>374</v>
      </c>
      <c r="F541" s="336" t="s">
        <v>436</v>
      </c>
    </row>
    <row r="542" spans="1:6" ht="12.75">
      <c r="A542" s="114" t="s">
        <v>14</v>
      </c>
      <c r="B542" s="114">
        <v>1</v>
      </c>
      <c r="C542" s="342" t="s">
        <v>397</v>
      </c>
      <c r="D542" s="34" t="s">
        <v>485</v>
      </c>
      <c r="E542" s="342" t="s">
        <v>377</v>
      </c>
      <c r="F542" s="342" t="s">
        <v>1</v>
      </c>
    </row>
    <row r="543" spans="1:6" ht="12.75">
      <c r="A543" s="334" t="s">
        <v>14</v>
      </c>
      <c r="B543" s="334">
        <v>1</v>
      </c>
      <c r="C543" s="341" t="s">
        <v>397</v>
      </c>
      <c r="D543" s="34" t="s">
        <v>485</v>
      </c>
      <c r="E543" s="341" t="s">
        <v>375</v>
      </c>
      <c r="F543" s="341" t="s">
        <v>661</v>
      </c>
    </row>
    <row r="544" spans="1:6" ht="12.75">
      <c r="A544" s="114" t="s">
        <v>14</v>
      </c>
      <c r="B544" s="114">
        <v>1</v>
      </c>
      <c r="C544" s="342" t="s">
        <v>397</v>
      </c>
      <c r="D544" s="34" t="s">
        <v>485</v>
      </c>
      <c r="E544" s="342" t="s">
        <v>377</v>
      </c>
      <c r="F544" s="342" t="s">
        <v>598</v>
      </c>
    </row>
    <row r="545" spans="1:6" ht="12.75">
      <c r="A545" s="334" t="s">
        <v>14</v>
      </c>
      <c r="B545" s="334">
        <v>1</v>
      </c>
      <c r="C545" s="341" t="s">
        <v>397</v>
      </c>
      <c r="D545" s="34" t="s">
        <v>485</v>
      </c>
      <c r="E545" s="341" t="s">
        <v>375</v>
      </c>
      <c r="F545" s="341" t="s">
        <v>436</v>
      </c>
    </row>
    <row r="546" spans="1:6" ht="12.75">
      <c r="A546" s="334" t="s">
        <v>14</v>
      </c>
      <c r="B546" s="334">
        <v>1</v>
      </c>
      <c r="C546" s="341" t="s">
        <v>397</v>
      </c>
      <c r="D546" s="34" t="s">
        <v>485</v>
      </c>
      <c r="E546" s="341" t="s">
        <v>375</v>
      </c>
      <c r="F546" s="341" t="s">
        <v>662</v>
      </c>
    </row>
    <row r="547" spans="1:6" ht="12.75">
      <c r="A547" s="340" t="s">
        <v>14</v>
      </c>
      <c r="B547" s="340">
        <v>1</v>
      </c>
      <c r="C547" s="336" t="s">
        <v>397</v>
      </c>
      <c r="D547" s="34" t="s">
        <v>485</v>
      </c>
      <c r="E547" s="336" t="s">
        <v>374</v>
      </c>
      <c r="F547" s="336" t="s">
        <v>434</v>
      </c>
    </row>
    <row r="548" spans="1:6" ht="12.75">
      <c r="A548" s="114" t="s">
        <v>14</v>
      </c>
      <c r="B548" s="114">
        <v>1</v>
      </c>
      <c r="C548" s="342" t="s">
        <v>397</v>
      </c>
      <c r="D548" s="34" t="s">
        <v>485</v>
      </c>
      <c r="E548" s="342" t="s">
        <v>377</v>
      </c>
      <c r="F548" s="342" t="s">
        <v>434</v>
      </c>
    </row>
    <row r="549" spans="1:6" ht="12.75">
      <c r="A549" s="340" t="s">
        <v>14</v>
      </c>
      <c r="B549" s="340">
        <v>1</v>
      </c>
      <c r="C549" s="336" t="s">
        <v>397</v>
      </c>
      <c r="D549" s="34" t="s">
        <v>485</v>
      </c>
      <c r="E549" s="336" t="s">
        <v>374</v>
      </c>
      <c r="F549" s="336" t="s">
        <v>436</v>
      </c>
    </row>
    <row r="550" spans="1:6" ht="12.75">
      <c r="A550" s="114" t="s">
        <v>14</v>
      </c>
      <c r="B550" s="114">
        <v>2</v>
      </c>
      <c r="C550" s="342" t="s">
        <v>397</v>
      </c>
      <c r="D550" s="34" t="s">
        <v>485</v>
      </c>
      <c r="E550" s="342" t="s">
        <v>377</v>
      </c>
      <c r="F550" s="342" t="s">
        <v>601</v>
      </c>
    </row>
    <row r="551" spans="1:6" ht="12.75">
      <c r="A551" s="340" t="s">
        <v>14</v>
      </c>
      <c r="B551" s="340">
        <v>1</v>
      </c>
      <c r="C551" s="336" t="s">
        <v>397</v>
      </c>
      <c r="D551" s="34" t="s">
        <v>485</v>
      </c>
      <c r="E551" s="336" t="s">
        <v>374</v>
      </c>
      <c r="F551" s="336" t="s">
        <v>1</v>
      </c>
    </row>
    <row r="552" spans="1:6" ht="12.75">
      <c r="A552" s="334" t="s">
        <v>14</v>
      </c>
      <c r="B552" s="334">
        <v>1</v>
      </c>
      <c r="C552" s="341" t="s">
        <v>397</v>
      </c>
      <c r="D552" s="34" t="s">
        <v>485</v>
      </c>
      <c r="E552" s="341" t="s">
        <v>375</v>
      </c>
      <c r="F552" s="341" t="s">
        <v>662</v>
      </c>
    </row>
    <row r="553" spans="1:6" ht="12.75">
      <c r="A553" s="114" t="s">
        <v>14</v>
      </c>
      <c r="B553" s="114">
        <v>1</v>
      </c>
      <c r="C553" s="342" t="s">
        <v>397</v>
      </c>
      <c r="D553" s="34" t="s">
        <v>485</v>
      </c>
      <c r="E553" s="342" t="s">
        <v>377</v>
      </c>
      <c r="F553" s="342" t="s">
        <v>533</v>
      </c>
    </row>
    <row r="554" spans="1:6" ht="12.75">
      <c r="A554" s="27" t="s">
        <v>14</v>
      </c>
      <c r="B554" s="27">
        <v>1</v>
      </c>
      <c r="C554" s="338" t="s">
        <v>397</v>
      </c>
      <c r="D554" s="34" t="s">
        <v>485</v>
      </c>
      <c r="E554" s="338" t="s">
        <v>408</v>
      </c>
      <c r="F554" s="338" t="s">
        <v>535</v>
      </c>
    </row>
    <row r="555" spans="1:6" ht="12.75">
      <c r="A555" s="337" t="s">
        <v>14</v>
      </c>
      <c r="B555" s="337">
        <v>1</v>
      </c>
      <c r="C555" s="55" t="s">
        <v>397</v>
      </c>
      <c r="D555" s="34" t="s">
        <v>485</v>
      </c>
      <c r="F555" s="55" t="s">
        <v>598</v>
      </c>
    </row>
    <row r="556" spans="1:6" ht="12.75">
      <c r="A556" s="340" t="s">
        <v>14</v>
      </c>
      <c r="B556" s="340">
        <v>1</v>
      </c>
      <c r="C556" s="336" t="s">
        <v>397</v>
      </c>
      <c r="D556" s="34" t="s">
        <v>485</v>
      </c>
      <c r="E556" s="336" t="s">
        <v>374</v>
      </c>
      <c r="F556" s="336" t="s">
        <v>436</v>
      </c>
    </row>
    <row r="557" spans="1:6" ht="12.75">
      <c r="A557" s="334" t="s">
        <v>14</v>
      </c>
      <c r="B557" s="334">
        <v>1</v>
      </c>
      <c r="C557" s="341" t="s">
        <v>397</v>
      </c>
      <c r="D557" s="34" t="s">
        <v>485</v>
      </c>
      <c r="E557" s="341" t="s">
        <v>375</v>
      </c>
      <c r="F557" s="341" t="s">
        <v>661</v>
      </c>
    </row>
    <row r="558" spans="1:6" ht="12.75">
      <c r="A558" s="334" t="s">
        <v>14</v>
      </c>
      <c r="B558" s="334">
        <v>1</v>
      </c>
      <c r="C558" s="341" t="s">
        <v>397</v>
      </c>
      <c r="D558" s="34" t="s">
        <v>485</v>
      </c>
      <c r="E558" s="341" t="s">
        <v>375</v>
      </c>
      <c r="F558" s="341" t="s">
        <v>1</v>
      </c>
    </row>
    <row r="559" spans="1:6" ht="12.75">
      <c r="A559" s="334" t="s">
        <v>14</v>
      </c>
      <c r="B559" s="334">
        <v>1</v>
      </c>
      <c r="C559" s="341" t="s">
        <v>397</v>
      </c>
      <c r="D559" s="34" t="s">
        <v>485</v>
      </c>
      <c r="E559" s="341" t="s">
        <v>375</v>
      </c>
      <c r="F559" s="341" t="s">
        <v>1</v>
      </c>
    </row>
    <row r="560" spans="1:6" ht="12.75">
      <c r="A560" s="334" t="s">
        <v>14</v>
      </c>
      <c r="B560" s="334">
        <v>1</v>
      </c>
      <c r="C560" s="341" t="s">
        <v>397</v>
      </c>
      <c r="D560" s="34" t="s">
        <v>485</v>
      </c>
      <c r="E560" s="341" t="s">
        <v>375</v>
      </c>
      <c r="F560" s="341" t="s">
        <v>535</v>
      </c>
    </row>
    <row r="561" spans="1:6" ht="12.75">
      <c r="A561" s="337" t="s">
        <v>14</v>
      </c>
      <c r="B561" s="337">
        <v>1</v>
      </c>
      <c r="C561" s="55" t="s">
        <v>397</v>
      </c>
      <c r="D561" s="34" t="s">
        <v>485</v>
      </c>
      <c r="F561" s="55" t="s">
        <v>535</v>
      </c>
    </row>
    <row r="562" spans="1:6" ht="12.75">
      <c r="A562" s="334" t="s">
        <v>14</v>
      </c>
      <c r="B562" s="334">
        <v>1</v>
      </c>
      <c r="C562" s="341" t="s">
        <v>397</v>
      </c>
      <c r="D562" s="34" t="s">
        <v>485</v>
      </c>
      <c r="E562" s="341" t="s">
        <v>375</v>
      </c>
      <c r="F562" s="341" t="s">
        <v>1</v>
      </c>
    </row>
    <row r="563" spans="1:6" ht="12.75">
      <c r="A563" s="334" t="s">
        <v>14</v>
      </c>
      <c r="B563" s="334">
        <v>1</v>
      </c>
      <c r="C563" s="341" t="s">
        <v>397</v>
      </c>
      <c r="D563" s="34" t="s">
        <v>485</v>
      </c>
      <c r="E563" s="341" t="s">
        <v>375</v>
      </c>
      <c r="F563" s="341" t="s">
        <v>1</v>
      </c>
    </row>
    <row r="564" spans="1:6" ht="12.75">
      <c r="A564" s="334" t="s">
        <v>14</v>
      </c>
      <c r="B564" s="334">
        <v>1</v>
      </c>
      <c r="C564" s="341" t="s">
        <v>397</v>
      </c>
      <c r="D564" s="34" t="s">
        <v>485</v>
      </c>
      <c r="E564" s="341" t="s">
        <v>375</v>
      </c>
      <c r="F564" s="341" t="s">
        <v>1</v>
      </c>
    </row>
    <row r="565" spans="1:6" ht="12.75">
      <c r="A565" s="340" t="s">
        <v>14</v>
      </c>
      <c r="B565" s="340">
        <v>1</v>
      </c>
      <c r="C565" s="336" t="s">
        <v>397</v>
      </c>
      <c r="D565" s="34" t="s">
        <v>485</v>
      </c>
      <c r="E565" s="336" t="s">
        <v>374</v>
      </c>
      <c r="F565" s="336" t="s">
        <v>434</v>
      </c>
    </row>
    <row r="566" spans="1:6" ht="12.75">
      <c r="A566" s="334" t="s">
        <v>14</v>
      </c>
      <c r="B566" s="334">
        <v>1</v>
      </c>
      <c r="C566" s="341" t="s">
        <v>397</v>
      </c>
      <c r="D566" s="34" t="s">
        <v>485</v>
      </c>
      <c r="E566" s="341" t="s">
        <v>375</v>
      </c>
      <c r="F566" s="341" t="s">
        <v>533</v>
      </c>
    </row>
    <row r="567" spans="1:6" ht="12.75">
      <c r="A567" s="334" t="s">
        <v>14</v>
      </c>
      <c r="B567" s="334">
        <v>1</v>
      </c>
      <c r="C567" s="341" t="s">
        <v>397</v>
      </c>
      <c r="D567" s="34" t="s">
        <v>485</v>
      </c>
      <c r="E567" s="341" t="s">
        <v>375</v>
      </c>
      <c r="F567" s="341" t="s">
        <v>1</v>
      </c>
    </row>
    <row r="568" spans="1:6" ht="12.75">
      <c r="A568" s="334" t="s">
        <v>14</v>
      </c>
      <c r="B568" s="334">
        <v>1</v>
      </c>
      <c r="C568" s="341" t="s">
        <v>397</v>
      </c>
      <c r="D568" s="34" t="s">
        <v>485</v>
      </c>
      <c r="E568" s="341" t="s">
        <v>375</v>
      </c>
      <c r="F568" s="341" t="s">
        <v>1</v>
      </c>
    </row>
    <row r="569" spans="1:6" ht="12.75">
      <c r="A569" s="334" t="s">
        <v>14</v>
      </c>
      <c r="B569" s="334">
        <v>1</v>
      </c>
      <c r="C569" s="341" t="s">
        <v>397</v>
      </c>
      <c r="D569" s="34" t="s">
        <v>485</v>
      </c>
      <c r="E569" s="341" t="s">
        <v>375</v>
      </c>
      <c r="F569" s="341" t="s">
        <v>1</v>
      </c>
    </row>
    <row r="570" spans="1:6" ht="12.75">
      <c r="A570" s="27" t="s">
        <v>14</v>
      </c>
      <c r="B570" s="27">
        <v>1</v>
      </c>
      <c r="C570" s="338" t="s">
        <v>397</v>
      </c>
      <c r="D570" s="34" t="s">
        <v>485</v>
      </c>
      <c r="E570" s="338" t="s">
        <v>408</v>
      </c>
      <c r="F570" s="338" t="s">
        <v>598</v>
      </c>
    </row>
    <row r="571" spans="1:6" ht="12.75">
      <c r="A571" s="340" t="s">
        <v>14</v>
      </c>
      <c r="B571" s="340">
        <v>2</v>
      </c>
      <c r="C571" s="336" t="s">
        <v>397</v>
      </c>
      <c r="D571" s="34" t="s">
        <v>485</v>
      </c>
      <c r="E571" s="336" t="s">
        <v>374</v>
      </c>
      <c r="F571" s="336" t="s">
        <v>662</v>
      </c>
    </row>
    <row r="572" spans="1:6" ht="12.75">
      <c r="A572" s="334" t="s">
        <v>14</v>
      </c>
      <c r="B572" s="334">
        <v>1</v>
      </c>
      <c r="C572" s="341" t="s">
        <v>397</v>
      </c>
      <c r="D572" s="34" t="s">
        <v>485</v>
      </c>
      <c r="E572" s="341" t="s">
        <v>375</v>
      </c>
      <c r="F572" s="341" t="s">
        <v>533</v>
      </c>
    </row>
    <row r="573" spans="1:6" ht="12.75">
      <c r="A573" s="334" t="s">
        <v>14</v>
      </c>
      <c r="B573" s="334">
        <v>1</v>
      </c>
      <c r="C573" s="341" t="s">
        <v>397</v>
      </c>
      <c r="D573" s="34" t="s">
        <v>485</v>
      </c>
      <c r="E573" s="341" t="s">
        <v>375</v>
      </c>
      <c r="F573" s="341" t="s">
        <v>601</v>
      </c>
    </row>
    <row r="574" spans="1:6" ht="12.75">
      <c r="A574" s="337" t="s">
        <v>14</v>
      </c>
      <c r="B574" s="337">
        <v>3</v>
      </c>
      <c r="C574" s="55" t="s">
        <v>397</v>
      </c>
      <c r="D574" s="34" t="s">
        <v>485</v>
      </c>
      <c r="F574" s="55" t="s">
        <v>560</v>
      </c>
    </row>
    <row r="575" spans="1:6" ht="12.75">
      <c r="A575" s="337" t="s">
        <v>14</v>
      </c>
      <c r="B575" s="337">
        <v>1</v>
      </c>
      <c r="C575" s="55" t="s">
        <v>397</v>
      </c>
      <c r="D575" s="34" t="s">
        <v>485</v>
      </c>
      <c r="F575" s="55" t="s">
        <v>662</v>
      </c>
    </row>
    <row r="576" spans="1:6" ht="12.75">
      <c r="A576" s="334" t="s">
        <v>561</v>
      </c>
      <c r="B576" s="334">
        <v>1</v>
      </c>
      <c r="C576" s="341" t="s">
        <v>562</v>
      </c>
      <c r="D576" s="34" t="s">
        <v>485</v>
      </c>
      <c r="E576" s="341" t="s">
        <v>375</v>
      </c>
      <c r="F576" s="341" t="s">
        <v>662</v>
      </c>
    </row>
    <row r="577" spans="1:6" ht="12.75">
      <c r="A577" s="334" t="s">
        <v>561</v>
      </c>
      <c r="B577" s="334">
        <v>2</v>
      </c>
      <c r="C577" s="341" t="s">
        <v>562</v>
      </c>
      <c r="D577" s="34" t="s">
        <v>485</v>
      </c>
      <c r="E577" s="341" t="s">
        <v>398</v>
      </c>
      <c r="F577" s="341" t="s">
        <v>533</v>
      </c>
    </row>
    <row r="578" spans="1:6" ht="12.75">
      <c r="A578" s="114" t="s">
        <v>561</v>
      </c>
      <c r="B578" s="114">
        <v>1</v>
      </c>
      <c r="C578" s="342" t="s">
        <v>562</v>
      </c>
      <c r="D578" s="34" t="s">
        <v>485</v>
      </c>
      <c r="E578" s="342" t="s">
        <v>377</v>
      </c>
      <c r="F578" s="342" t="s">
        <v>601</v>
      </c>
    </row>
    <row r="579" spans="1:6" ht="12.75">
      <c r="A579" s="340" t="s">
        <v>561</v>
      </c>
      <c r="B579" s="340">
        <v>1</v>
      </c>
      <c r="C579" s="336" t="s">
        <v>562</v>
      </c>
      <c r="D579" s="34" t="s">
        <v>485</v>
      </c>
      <c r="E579" s="336" t="s">
        <v>374</v>
      </c>
      <c r="F579" s="336" t="s">
        <v>598</v>
      </c>
    </row>
    <row r="580" spans="1:6" ht="12.75">
      <c r="A580" s="114" t="s">
        <v>561</v>
      </c>
      <c r="B580" s="114">
        <v>1</v>
      </c>
      <c r="C580" s="342" t="s">
        <v>562</v>
      </c>
      <c r="D580" s="34" t="s">
        <v>485</v>
      </c>
      <c r="E580" s="342" t="s">
        <v>377</v>
      </c>
      <c r="F580" s="342" t="s">
        <v>535</v>
      </c>
    </row>
    <row r="581" spans="1:6" ht="12.75">
      <c r="A581" s="334" t="s">
        <v>380</v>
      </c>
      <c r="B581" s="334">
        <v>1</v>
      </c>
      <c r="C581" s="341" t="s">
        <v>7</v>
      </c>
      <c r="D581" s="34" t="s">
        <v>626</v>
      </c>
      <c r="E581" s="341" t="s">
        <v>398</v>
      </c>
      <c r="F581" s="341" t="s">
        <v>601</v>
      </c>
    </row>
    <row r="582" spans="1:6" ht="12.75">
      <c r="A582" s="114" t="s">
        <v>17</v>
      </c>
      <c r="B582" s="114">
        <v>1</v>
      </c>
      <c r="C582" s="342" t="s">
        <v>7</v>
      </c>
      <c r="D582" s="34" t="s">
        <v>424</v>
      </c>
      <c r="E582" s="342" t="s">
        <v>377</v>
      </c>
      <c r="F582" s="342" t="s">
        <v>1</v>
      </c>
    </row>
    <row r="583" spans="1:6" ht="12.75">
      <c r="A583" s="334" t="s">
        <v>8</v>
      </c>
      <c r="B583" s="334">
        <v>2</v>
      </c>
      <c r="C583" s="341" t="s">
        <v>9</v>
      </c>
      <c r="D583" s="34" t="s">
        <v>466</v>
      </c>
      <c r="E583" s="341" t="s">
        <v>398</v>
      </c>
      <c r="F583" s="341" t="s">
        <v>436</v>
      </c>
    </row>
    <row r="584" spans="1:6" ht="12.75">
      <c r="A584" s="114" t="s">
        <v>8</v>
      </c>
      <c r="B584" s="114">
        <v>6</v>
      </c>
      <c r="C584" s="342" t="s">
        <v>9</v>
      </c>
      <c r="D584" s="34" t="s">
        <v>466</v>
      </c>
      <c r="E584" s="342" t="s">
        <v>377</v>
      </c>
      <c r="F584" s="342" t="s">
        <v>436</v>
      </c>
    </row>
    <row r="585" spans="1:6" ht="12.75">
      <c r="A585" s="340" t="s">
        <v>10</v>
      </c>
      <c r="B585" s="340">
        <v>1</v>
      </c>
      <c r="C585" s="336" t="s">
        <v>467</v>
      </c>
      <c r="D585" s="34" t="s">
        <v>466</v>
      </c>
      <c r="E585" s="336" t="s">
        <v>374</v>
      </c>
      <c r="F585" s="336" t="s">
        <v>434</v>
      </c>
    </row>
    <row r="586" spans="1:6" ht="12.75">
      <c r="A586" s="340" t="s">
        <v>10</v>
      </c>
      <c r="B586" s="340">
        <v>4</v>
      </c>
      <c r="C586" s="336" t="s">
        <v>467</v>
      </c>
      <c r="D586" s="34" t="s">
        <v>466</v>
      </c>
      <c r="E586" s="336" t="s">
        <v>374</v>
      </c>
      <c r="F586" s="336" t="s">
        <v>436</v>
      </c>
    </row>
    <row r="587" spans="1:6" ht="12.75">
      <c r="A587" s="114" t="s">
        <v>10</v>
      </c>
      <c r="B587" s="114">
        <v>1</v>
      </c>
      <c r="C587" s="342" t="s">
        <v>467</v>
      </c>
      <c r="D587" s="34" t="s">
        <v>466</v>
      </c>
      <c r="E587" s="342" t="s">
        <v>377</v>
      </c>
      <c r="F587" s="342" t="s">
        <v>434</v>
      </c>
    </row>
    <row r="588" spans="1:6" ht="12.75">
      <c r="A588" s="114" t="s">
        <v>10</v>
      </c>
      <c r="B588" s="114">
        <v>8</v>
      </c>
      <c r="C588" s="342" t="s">
        <v>467</v>
      </c>
      <c r="D588" s="34" t="s">
        <v>466</v>
      </c>
      <c r="E588" s="342" t="s">
        <v>377</v>
      </c>
      <c r="F588" s="342" t="s">
        <v>436</v>
      </c>
    </row>
    <row r="589" spans="1:6" ht="12.75">
      <c r="A589" s="340" t="s">
        <v>11</v>
      </c>
      <c r="B589" s="340">
        <v>16</v>
      </c>
      <c r="C589" s="336" t="s">
        <v>12</v>
      </c>
      <c r="D589" s="34" t="s">
        <v>466</v>
      </c>
      <c r="E589" s="336" t="s">
        <v>374</v>
      </c>
      <c r="F589" s="336" t="s">
        <v>436</v>
      </c>
    </row>
    <row r="590" spans="1:6" ht="12.75">
      <c r="A590" s="340" t="s">
        <v>11</v>
      </c>
      <c r="B590" s="340">
        <v>1</v>
      </c>
      <c r="C590" s="336" t="s">
        <v>12</v>
      </c>
      <c r="D590" s="34" t="s">
        <v>466</v>
      </c>
      <c r="E590" s="336" t="s">
        <v>374</v>
      </c>
      <c r="F590" s="336" t="s">
        <v>535</v>
      </c>
    </row>
    <row r="591" spans="1:6" ht="12.75">
      <c r="A591" s="340" t="s">
        <v>11</v>
      </c>
      <c r="B591" s="340">
        <v>1</v>
      </c>
      <c r="C591" s="336" t="s">
        <v>12</v>
      </c>
      <c r="D591" s="34" t="s">
        <v>466</v>
      </c>
      <c r="E591" s="336" t="s">
        <v>374</v>
      </c>
      <c r="F591" s="336" t="s">
        <v>662</v>
      </c>
    </row>
    <row r="592" spans="1:6" ht="12.75">
      <c r="A592" s="334" t="s">
        <v>11</v>
      </c>
      <c r="B592" s="334">
        <v>1</v>
      </c>
      <c r="C592" s="341" t="s">
        <v>12</v>
      </c>
      <c r="D592" s="34" t="s">
        <v>466</v>
      </c>
      <c r="E592" s="341" t="s">
        <v>398</v>
      </c>
      <c r="F592" s="341" t="s">
        <v>434</v>
      </c>
    </row>
    <row r="593" spans="1:6" ht="12.75">
      <c r="A593" s="334" t="s">
        <v>11</v>
      </c>
      <c r="B593" s="334">
        <v>1</v>
      </c>
      <c r="C593" s="341" t="s">
        <v>12</v>
      </c>
      <c r="D593" s="34" t="s">
        <v>466</v>
      </c>
      <c r="E593" s="341" t="s">
        <v>398</v>
      </c>
      <c r="F593" s="341" t="s">
        <v>436</v>
      </c>
    </row>
    <row r="594" spans="1:6" ht="12.75">
      <c r="A594" s="114" t="s">
        <v>11</v>
      </c>
      <c r="B594" s="114">
        <v>2</v>
      </c>
      <c r="C594" s="342" t="s">
        <v>12</v>
      </c>
      <c r="D594" s="34" t="s">
        <v>466</v>
      </c>
      <c r="E594" s="342" t="s">
        <v>377</v>
      </c>
      <c r="F594" s="342" t="s">
        <v>434</v>
      </c>
    </row>
    <row r="595" spans="1:6" ht="12.75">
      <c r="A595" s="114" t="s">
        <v>11</v>
      </c>
      <c r="B595" s="114">
        <v>27</v>
      </c>
      <c r="C595" s="342" t="s">
        <v>12</v>
      </c>
      <c r="D595" s="34" t="s">
        <v>466</v>
      </c>
      <c r="E595" s="342" t="s">
        <v>377</v>
      </c>
      <c r="F595" s="342" t="s">
        <v>436</v>
      </c>
    </row>
    <row r="596" spans="1:6" ht="12.75">
      <c r="A596" s="114" t="s">
        <v>11</v>
      </c>
      <c r="B596" s="114">
        <v>2</v>
      </c>
      <c r="C596" s="342" t="s">
        <v>12</v>
      </c>
      <c r="D596" s="34" t="s">
        <v>466</v>
      </c>
      <c r="E596" s="342" t="s">
        <v>377</v>
      </c>
      <c r="F596" s="342" t="s">
        <v>535</v>
      </c>
    </row>
    <row r="597" spans="1:6" ht="12.75">
      <c r="A597" s="114" t="s">
        <v>11</v>
      </c>
      <c r="B597" s="114">
        <v>1</v>
      </c>
      <c r="C597" s="342" t="s">
        <v>12</v>
      </c>
      <c r="D597" s="34" t="s">
        <v>466</v>
      </c>
      <c r="E597" s="342" t="s">
        <v>377</v>
      </c>
      <c r="F597" s="342" t="s">
        <v>533</v>
      </c>
    </row>
    <row r="598" spans="1:6" ht="12.75">
      <c r="A598" s="337" t="s">
        <v>11</v>
      </c>
      <c r="B598" s="337">
        <v>1</v>
      </c>
      <c r="C598" s="55" t="s">
        <v>12</v>
      </c>
      <c r="D598" s="34" t="s">
        <v>466</v>
      </c>
      <c r="F598" s="55" t="s">
        <v>436</v>
      </c>
    </row>
    <row r="599" spans="1:6" ht="12.75">
      <c r="A599" s="114" t="s">
        <v>380</v>
      </c>
      <c r="B599" s="114">
        <v>1</v>
      </c>
      <c r="C599" s="342" t="s">
        <v>7</v>
      </c>
      <c r="D599" s="34" t="s">
        <v>459</v>
      </c>
      <c r="E599" s="342" t="s">
        <v>377</v>
      </c>
      <c r="F599" s="342" t="s">
        <v>436</v>
      </c>
    </row>
    <row r="600" spans="1:6" ht="12.75">
      <c r="A600" s="334" t="s">
        <v>380</v>
      </c>
      <c r="B600" s="334">
        <v>1</v>
      </c>
      <c r="C600" s="341" t="s">
        <v>7</v>
      </c>
      <c r="D600" s="34" t="s">
        <v>381</v>
      </c>
      <c r="E600" s="341" t="s">
        <v>375</v>
      </c>
      <c r="F600" s="341" t="s">
        <v>1</v>
      </c>
    </row>
    <row r="601" spans="1:6" ht="12.75">
      <c r="A601" s="114" t="s">
        <v>48</v>
      </c>
      <c r="B601" s="114">
        <v>1</v>
      </c>
      <c r="C601" s="342" t="s">
        <v>446</v>
      </c>
      <c r="D601" s="34" t="s">
        <v>614</v>
      </c>
      <c r="E601" s="342" t="s">
        <v>377</v>
      </c>
      <c r="F601" s="342" t="s">
        <v>598</v>
      </c>
    </row>
    <row r="602" spans="1:6" ht="12.75">
      <c r="A602" s="340" t="s">
        <v>415</v>
      </c>
      <c r="B602" s="340">
        <v>1</v>
      </c>
      <c r="C602" s="336" t="s">
        <v>684</v>
      </c>
      <c r="D602" s="34" t="s">
        <v>685</v>
      </c>
      <c r="E602" s="336" t="s">
        <v>374</v>
      </c>
      <c r="F602" s="336" t="s">
        <v>662</v>
      </c>
    </row>
    <row r="603" spans="1:6" ht="12.75">
      <c r="A603" s="340" t="s">
        <v>16</v>
      </c>
      <c r="B603" s="340">
        <v>1</v>
      </c>
      <c r="C603" s="336" t="s">
        <v>679</v>
      </c>
      <c r="D603" s="34" t="s">
        <v>680</v>
      </c>
      <c r="E603" s="336" t="s">
        <v>374</v>
      </c>
      <c r="F603" s="336" t="s">
        <v>662</v>
      </c>
    </row>
    <row r="604" spans="1:6" ht="12.75">
      <c r="A604" s="334" t="s">
        <v>17</v>
      </c>
      <c r="B604" s="334">
        <v>1</v>
      </c>
      <c r="C604" s="341" t="s">
        <v>7</v>
      </c>
      <c r="D604" s="34" t="s">
        <v>423</v>
      </c>
      <c r="E604" s="341" t="s">
        <v>375</v>
      </c>
      <c r="F604" s="341" t="s">
        <v>1</v>
      </c>
    </row>
    <row r="605" spans="1:6" ht="12.75">
      <c r="A605" s="340" t="s">
        <v>380</v>
      </c>
      <c r="B605" s="340">
        <v>1</v>
      </c>
      <c r="C605" s="336" t="s">
        <v>7</v>
      </c>
      <c r="D605" s="34" t="s">
        <v>545</v>
      </c>
      <c r="E605" s="336" t="s">
        <v>374</v>
      </c>
      <c r="F605" s="336" t="s">
        <v>533</v>
      </c>
    </row>
    <row r="606" spans="1:6" ht="12.75">
      <c r="A606" s="114" t="s">
        <v>380</v>
      </c>
      <c r="B606" s="114">
        <v>1</v>
      </c>
      <c r="C606" s="342" t="s">
        <v>7</v>
      </c>
      <c r="D606" s="34" t="s">
        <v>623</v>
      </c>
      <c r="E606" s="342" t="s">
        <v>377</v>
      </c>
      <c r="F606" s="342" t="s">
        <v>598</v>
      </c>
    </row>
    <row r="607" spans="1:6" ht="12.75">
      <c r="A607" s="340" t="s">
        <v>17</v>
      </c>
      <c r="B607" s="340">
        <v>1</v>
      </c>
      <c r="C607" s="336" t="s">
        <v>7</v>
      </c>
      <c r="D607" s="34" t="s">
        <v>692</v>
      </c>
      <c r="E607" s="336" t="s">
        <v>374</v>
      </c>
      <c r="F607" s="336" t="s">
        <v>661</v>
      </c>
    </row>
    <row r="608" spans="1:6" ht="12.75">
      <c r="A608" s="334" t="s">
        <v>380</v>
      </c>
      <c r="B608" s="334">
        <v>1</v>
      </c>
      <c r="C608" s="341" t="s">
        <v>7</v>
      </c>
      <c r="D608" s="34" t="s">
        <v>620</v>
      </c>
      <c r="E608" s="341" t="s">
        <v>398</v>
      </c>
      <c r="F608" s="341" t="s">
        <v>598</v>
      </c>
    </row>
    <row r="609" spans="1:6" ht="12.75">
      <c r="A609" s="340" t="s">
        <v>17</v>
      </c>
      <c r="B609" s="340">
        <v>1</v>
      </c>
      <c r="C609" s="336" t="s">
        <v>7</v>
      </c>
      <c r="D609" s="34" t="s">
        <v>421</v>
      </c>
      <c r="E609" s="336" t="s">
        <v>374</v>
      </c>
      <c r="F609" s="336" t="s">
        <v>1</v>
      </c>
    </row>
    <row r="610" spans="1:6" ht="12.75">
      <c r="A610" s="340" t="s">
        <v>380</v>
      </c>
      <c r="B610" s="340">
        <v>1</v>
      </c>
      <c r="C610" s="336" t="s">
        <v>7</v>
      </c>
      <c r="D610" s="34" t="s">
        <v>539</v>
      </c>
      <c r="E610" s="336" t="s">
        <v>374</v>
      </c>
      <c r="F610" s="336" t="s">
        <v>535</v>
      </c>
    </row>
    <row r="611" spans="1:6" ht="12.75">
      <c r="A611" s="340" t="s">
        <v>380</v>
      </c>
      <c r="B611" s="340">
        <v>1</v>
      </c>
      <c r="C611" s="336" t="s">
        <v>7</v>
      </c>
      <c r="D611" s="34" t="s">
        <v>619</v>
      </c>
      <c r="E611" s="336" t="s">
        <v>374</v>
      </c>
      <c r="F611" s="336" t="s">
        <v>598</v>
      </c>
    </row>
    <row r="612" spans="1:6" ht="12.75">
      <c r="A612" s="337" t="s">
        <v>17</v>
      </c>
      <c r="B612" s="337">
        <v>1</v>
      </c>
      <c r="C612" s="55" t="s">
        <v>7</v>
      </c>
      <c r="D612" s="34" t="s">
        <v>619</v>
      </c>
      <c r="F612" s="55" t="s">
        <v>662</v>
      </c>
    </row>
    <row r="613" spans="1:6" ht="12.75">
      <c r="A613" s="114" t="s">
        <v>380</v>
      </c>
      <c r="B613" s="114">
        <v>1</v>
      </c>
      <c r="C613" s="342" t="s">
        <v>7</v>
      </c>
      <c r="D613" s="34" t="s">
        <v>547</v>
      </c>
      <c r="E613" s="342" t="s">
        <v>377</v>
      </c>
      <c r="F613" s="342" t="s">
        <v>533</v>
      </c>
    </row>
    <row r="614" spans="1:6" ht="12.75">
      <c r="A614" s="340" t="s">
        <v>394</v>
      </c>
      <c r="B614" s="340">
        <v>1</v>
      </c>
      <c r="C614" s="336" t="s">
        <v>51</v>
      </c>
      <c r="D614" s="34" t="s">
        <v>395</v>
      </c>
      <c r="E614" s="336" t="s">
        <v>374</v>
      </c>
      <c r="F614" s="336" t="s">
        <v>1</v>
      </c>
    </row>
    <row r="615" spans="1:6" ht="12.75">
      <c r="A615" s="334" t="s">
        <v>380</v>
      </c>
      <c r="B615" s="334">
        <v>1</v>
      </c>
      <c r="C615" s="341" t="s">
        <v>7</v>
      </c>
      <c r="D615" s="34" t="s">
        <v>621</v>
      </c>
      <c r="E615" s="341" t="s">
        <v>398</v>
      </c>
      <c r="F615" s="341" t="s">
        <v>598</v>
      </c>
    </row>
    <row r="616" spans="1:6" ht="12.75">
      <c r="A616" s="334" t="s">
        <v>17</v>
      </c>
      <c r="B616" s="334">
        <v>1</v>
      </c>
      <c r="C616" s="341" t="s">
        <v>7</v>
      </c>
      <c r="D616" s="34" t="s">
        <v>621</v>
      </c>
      <c r="E616" s="341" t="s">
        <v>398</v>
      </c>
      <c r="F616" s="341" t="s">
        <v>598</v>
      </c>
    </row>
    <row r="617" spans="1:6" ht="12.75">
      <c r="A617" s="337" t="s">
        <v>17</v>
      </c>
      <c r="B617" s="337">
        <v>1</v>
      </c>
      <c r="C617" s="55" t="s">
        <v>427</v>
      </c>
      <c r="D617" s="34" t="s">
        <v>621</v>
      </c>
      <c r="F617" s="55" t="s">
        <v>598</v>
      </c>
    </row>
    <row r="618" spans="1:6" ht="12.75">
      <c r="A618" s="340" t="s">
        <v>10</v>
      </c>
      <c r="B618" s="340">
        <v>1</v>
      </c>
      <c r="C618" s="336" t="s">
        <v>467</v>
      </c>
      <c r="D618" s="34" t="s">
        <v>548</v>
      </c>
      <c r="E618" s="336" t="s">
        <v>374</v>
      </c>
      <c r="F618" s="336" t="s">
        <v>601</v>
      </c>
    </row>
    <row r="619" spans="1:6" ht="12.75">
      <c r="A619" s="114" t="s">
        <v>10</v>
      </c>
      <c r="B619" s="114">
        <v>1</v>
      </c>
      <c r="C619" s="342" t="s">
        <v>467</v>
      </c>
      <c r="D619" s="34" t="s">
        <v>548</v>
      </c>
      <c r="E619" s="342" t="s">
        <v>377</v>
      </c>
      <c r="F619" s="342" t="s">
        <v>601</v>
      </c>
    </row>
    <row r="620" spans="1:6" ht="12.75">
      <c r="A620" s="114" t="s">
        <v>10</v>
      </c>
      <c r="B620" s="114">
        <v>1</v>
      </c>
      <c r="C620" s="342" t="s">
        <v>467</v>
      </c>
      <c r="D620" s="34" t="s">
        <v>548</v>
      </c>
      <c r="E620" s="342" t="s">
        <v>377</v>
      </c>
      <c r="F620" s="342" t="s">
        <v>661</v>
      </c>
    </row>
    <row r="621" spans="1:6" ht="12.75">
      <c r="A621" s="337" t="s">
        <v>10</v>
      </c>
      <c r="B621" s="337">
        <v>1</v>
      </c>
      <c r="C621" s="55" t="s">
        <v>467</v>
      </c>
      <c r="D621" s="34" t="s">
        <v>548</v>
      </c>
      <c r="F621" s="55" t="s">
        <v>535</v>
      </c>
    </row>
    <row r="622" spans="1:6" ht="12.75">
      <c r="A622" s="340" t="s">
        <v>11</v>
      </c>
      <c r="B622" s="340">
        <v>3</v>
      </c>
      <c r="C622" s="336" t="s">
        <v>12</v>
      </c>
      <c r="D622" s="34" t="s">
        <v>548</v>
      </c>
      <c r="E622" s="336" t="s">
        <v>374</v>
      </c>
      <c r="F622" s="336" t="s">
        <v>662</v>
      </c>
    </row>
    <row r="623" spans="1:6" ht="12.75">
      <c r="A623" s="337" t="s">
        <v>11</v>
      </c>
      <c r="B623" s="337">
        <v>4</v>
      </c>
      <c r="C623" s="55" t="s">
        <v>12</v>
      </c>
      <c r="D623" s="34" t="s">
        <v>548</v>
      </c>
      <c r="F623" s="55" t="s">
        <v>662</v>
      </c>
    </row>
    <row r="624" spans="1:6" ht="12.75">
      <c r="A624" s="340" t="s">
        <v>15</v>
      </c>
      <c r="B624" s="340">
        <v>1</v>
      </c>
      <c r="C624" s="336" t="s">
        <v>399</v>
      </c>
      <c r="D624" s="34" t="s">
        <v>548</v>
      </c>
      <c r="E624" s="336" t="s">
        <v>374</v>
      </c>
      <c r="F624" s="336" t="s">
        <v>661</v>
      </c>
    </row>
    <row r="625" spans="1:6" ht="12.75">
      <c r="A625" s="334" t="s">
        <v>15</v>
      </c>
      <c r="B625" s="334">
        <v>1</v>
      </c>
      <c r="C625" s="341" t="s">
        <v>489</v>
      </c>
      <c r="D625" s="34" t="s">
        <v>548</v>
      </c>
      <c r="E625" s="341" t="s">
        <v>375</v>
      </c>
      <c r="F625" s="341" t="s">
        <v>598</v>
      </c>
    </row>
    <row r="626" spans="1:6" ht="12.75">
      <c r="A626" s="114" t="s">
        <v>15</v>
      </c>
      <c r="B626" s="114">
        <v>1</v>
      </c>
      <c r="C626" s="342" t="s">
        <v>491</v>
      </c>
      <c r="D626" s="34" t="s">
        <v>548</v>
      </c>
      <c r="E626" s="342" t="s">
        <v>377</v>
      </c>
      <c r="F626" s="342" t="s">
        <v>601</v>
      </c>
    </row>
    <row r="627" spans="1:6" ht="12.75">
      <c r="A627" s="340" t="s">
        <v>15</v>
      </c>
      <c r="B627" s="340">
        <v>1</v>
      </c>
      <c r="C627" s="336" t="s">
        <v>403</v>
      </c>
      <c r="D627" s="34" t="s">
        <v>548</v>
      </c>
      <c r="E627" s="336" t="s">
        <v>374</v>
      </c>
      <c r="F627" s="336" t="s">
        <v>661</v>
      </c>
    </row>
    <row r="628" spans="1:6" ht="12.75">
      <c r="A628" s="334" t="s">
        <v>15</v>
      </c>
      <c r="B628" s="334">
        <v>1</v>
      </c>
      <c r="C628" s="341" t="s">
        <v>403</v>
      </c>
      <c r="D628" s="34" t="s">
        <v>548</v>
      </c>
      <c r="E628" s="341" t="s">
        <v>398</v>
      </c>
      <c r="F628" s="341" t="s">
        <v>662</v>
      </c>
    </row>
    <row r="629" spans="1:6" ht="12.75">
      <c r="A629" s="114" t="s">
        <v>15</v>
      </c>
      <c r="B629" s="114">
        <v>1</v>
      </c>
      <c r="C629" s="342" t="s">
        <v>403</v>
      </c>
      <c r="D629" s="34" t="s">
        <v>548</v>
      </c>
      <c r="E629" s="342" t="s">
        <v>377</v>
      </c>
      <c r="F629" s="342" t="s">
        <v>535</v>
      </c>
    </row>
    <row r="630" spans="1:6" ht="12.75">
      <c r="A630" s="114" t="s">
        <v>15</v>
      </c>
      <c r="B630" s="114">
        <v>1</v>
      </c>
      <c r="C630" s="342" t="s">
        <v>403</v>
      </c>
      <c r="D630" s="34" t="s">
        <v>548</v>
      </c>
      <c r="E630" s="342" t="s">
        <v>377</v>
      </c>
      <c r="F630" s="342" t="s">
        <v>598</v>
      </c>
    </row>
    <row r="631" spans="1:6" ht="12.75">
      <c r="A631" s="337" t="s">
        <v>15</v>
      </c>
      <c r="B631" s="337">
        <v>1</v>
      </c>
      <c r="C631" s="55" t="s">
        <v>403</v>
      </c>
      <c r="D631" s="34" t="s">
        <v>548</v>
      </c>
      <c r="F631" s="55" t="s">
        <v>662</v>
      </c>
    </row>
    <row r="632" spans="1:6" ht="12.75">
      <c r="A632" s="340" t="s">
        <v>15</v>
      </c>
      <c r="B632" s="340">
        <v>1</v>
      </c>
      <c r="C632" s="336" t="s">
        <v>497</v>
      </c>
      <c r="D632" s="34" t="s">
        <v>548</v>
      </c>
      <c r="E632" s="336" t="s">
        <v>374</v>
      </c>
      <c r="F632" s="336" t="s">
        <v>598</v>
      </c>
    </row>
    <row r="633" spans="1:6" ht="12.75">
      <c r="A633" s="334" t="s">
        <v>15</v>
      </c>
      <c r="B633" s="334">
        <v>1</v>
      </c>
      <c r="C633" s="341" t="s">
        <v>497</v>
      </c>
      <c r="D633" s="34" t="s">
        <v>548</v>
      </c>
      <c r="E633" s="341" t="s">
        <v>398</v>
      </c>
      <c r="F633" s="341" t="s">
        <v>661</v>
      </c>
    </row>
    <row r="634" spans="1:6" ht="12.75">
      <c r="A634" s="339" t="s">
        <v>15</v>
      </c>
      <c r="B634" s="339">
        <v>1</v>
      </c>
      <c r="C634" s="335" t="s">
        <v>406</v>
      </c>
      <c r="D634" s="34" t="s">
        <v>548</v>
      </c>
      <c r="E634" s="335" t="s">
        <v>430</v>
      </c>
      <c r="F634" s="335" t="s">
        <v>662</v>
      </c>
    </row>
    <row r="635" spans="1:6" ht="12.75">
      <c r="A635" s="337" t="s">
        <v>15</v>
      </c>
      <c r="B635" s="337">
        <v>1</v>
      </c>
      <c r="C635" s="55" t="s">
        <v>406</v>
      </c>
      <c r="D635" s="34" t="s">
        <v>548</v>
      </c>
      <c r="F635" s="55" t="s">
        <v>662</v>
      </c>
    </row>
    <row r="636" spans="1:6" ht="12.75">
      <c r="A636" s="340" t="s">
        <v>17</v>
      </c>
      <c r="B636" s="340">
        <v>1</v>
      </c>
      <c r="C636" s="336" t="s">
        <v>427</v>
      </c>
      <c r="D636" s="34" t="s">
        <v>548</v>
      </c>
      <c r="E636" s="336" t="s">
        <v>374</v>
      </c>
      <c r="F636" s="336" t="s">
        <v>601</v>
      </c>
    </row>
    <row r="637" spans="1:6" ht="12.75">
      <c r="A637" s="340" t="s">
        <v>11</v>
      </c>
      <c r="B637" s="340">
        <v>1</v>
      </c>
      <c r="C637" s="336" t="s">
        <v>12</v>
      </c>
      <c r="D637" s="34" t="s">
        <v>630</v>
      </c>
      <c r="E637" s="336" t="s">
        <v>374</v>
      </c>
      <c r="F637" s="336" t="s">
        <v>598</v>
      </c>
    </row>
    <row r="638" spans="1:6" ht="12.75">
      <c r="A638" s="114" t="s">
        <v>11</v>
      </c>
      <c r="B638" s="114">
        <v>1</v>
      </c>
      <c r="C638" s="342" t="s">
        <v>12</v>
      </c>
      <c r="D638" s="34" t="s">
        <v>669</v>
      </c>
      <c r="E638" s="342" t="s">
        <v>377</v>
      </c>
      <c r="F638" s="342" t="s">
        <v>661</v>
      </c>
    </row>
    <row r="639" spans="1:6" ht="12.75">
      <c r="A639" s="334" t="s">
        <v>15</v>
      </c>
      <c r="B639" s="334">
        <v>1</v>
      </c>
      <c r="C639" s="341" t="s">
        <v>403</v>
      </c>
      <c r="D639" s="34" t="s">
        <v>410</v>
      </c>
      <c r="E639" s="341" t="s">
        <v>398</v>
      </c>
      <c r="F639" s="341" t="s">
        <v>535</v>
      </c>
    </row>
    <row r="640" spans="1:6" ht="12.75">
      <c r="A640" s="334" t="s">
        <v>15</v>
      </c>
      <c r="B640" s="334">
        <v>1</v>
      </c>
      <c r="C640" s="341" t="s">
        <v>403</v>
      </c>
      <c r="D640" s="34" t="s">
        <v>410</v>
      </c>
      <c r="E640" s="341" t="s">
        <v>398</v>
      </c>
      <c r="F640" s="341" t="s">
        <v>601</v>
      </c>
    </row>
    <row r="641" spans="1:6" ht="12.75">
      <c r="A641" s="114" t="s">
        <v>15</v>
      </c>
      <c r="B641" s="114">
        <v>1</v>
      </c>
      <c r="C641" s="342" t="s">
        <v>403</v>
      </c>
      <c r="D641" s="34" t="s">
        <v>410</v>
      </c>
      <c r="E641" s="342" t="s">
        <v>377</v>
      </c>
      <c r="F641" s="342" t="s">
        <v>533</v>
      </c>
    </row>
    <row r="642" spans="1:6" ht="12.75">
      <c r="A642" s="334" t="s">
        <v>15</v>
      </c>
      <c r="B642" s="334">
        <v>3</v>
      </c>
      <c r="C642" s="341" t="s">
        <v>405</v>
      </c>
      <c r="D642" s="34" t="s">
        <v>410</v>
      </c>
      <c r="E642" s="341" t="s">
        <v>398</v>
      </c>
      <c r="F642" s="341" t="s">
        <v>533</v>
      </c>
    </row>
    <row r="643" spans="1:6" ht="12.75">
      <c r="A643" s="334" t="s">
        <v>15</v>
      </c>
      <c r="B643" s="334">
        <v>1</v>
      </c>
      <c r="C643" s="341" t="s">
        <v>405</v>
      </c>
      <c r="D643" s="34" t="s">
        <v>410</v>
      </c>
      <c r="E643" s="341" t="s">
        <v>398</v>
      </c>
      <c r="F643" s="341" t="s">
        <v>601</v>
      </c>
    </row>
    <row r="644" spans="1:6" ht="12.75">
      <c r="A644" s="340" t="s">
        <v>15</v>
      </c>
      <c r="B644" s="340">
        <v>1</v>
      </c>
      <c r="C644" s="336" t="s">
        <v>409</v>
      </c>
      <c r="D644" s="34" t="s">
        <v>410</v>
      </c>
      <c r="E644" s="336" t="s">
        <v>374</v>
      </c>
      <c r="F644" s="336" t="s">
        <v>1</v>
      </c>
    </row>
    <row r="645" spans="1:6" ht="12.75">
      <c r="A645" s="334" t="s">
        <v>17</v>
      </c>
      <c r="B645" s="334">
        <v>1</v>
      </c>
      <c r="C645" s="341" t="s">
        <v>427</v>
      </c>
      <c r="D645" s="34" t="s">
        <v>410</v>
      </c>
      <c r="E645" s="341" t="s">
        <v>375</v>
      </c>
      <c r="F645" s="341" t="s">
        <v>1</v>
      </c>
    </row>
    <row r="646" spans="1:6" ht="12.75">
      <c r="A646" s="340" t="s">
        <v>17</v>
      </c>
      <c r="B646" s="340">
        <v>1</v>
      </c>
      <c r="C646" s="336" t="s">
        <v>427</v>
      </c>
      <c r="D646" s="34" t="s">
        <v>597</v>
      </c>
      <c r="E646" s="336" t="s">
        <v>374</v>
      </c>
      <c r="F646" s="336" t="s">
        <v>535</v>
      </c>
    </row>
    <row r="647" spans="1:6" ht="12.75">
      <c r="A647" s="138" t="s">
        <v>17</v>
      </c>
      <c r="B647" s="138">
        <v>1</v>
      </c>
      <c r="C647" s="132" t="s">
        <v>427</v>
      </c>
      <c r="D647" s="34" t="s">
        <v>698</v>
      </c>
      <c r="E647" s="132" t="s">
        <v>418</v>
      </c>
      <c r="F647" s="132" t="s">
        <v>661</v>
      </c>
    </row>
    <row r="648" spans="1:6" ht="12.75">
      <c r="A648" s="337" t="s">
        <v>17</v>
      </c>
      <c r="B648" s="337">
        <v>1</v>
      </c>
      <c r="C648" s="55" t="s">
        <v>427</v>
      </c>
      <c r="D648" s="34" t="s">
        <v>698</v>
      </c>
      <c r="F648" s="55" t="s">
        <v>661</v>
      </c>
    </row>
    <row r="649" spans="1:6" ht="12.75">
      <c r="A649" s="27" t="s">
        <v>415</v>
      </c>
      <c r="B649" s="27">
        <v>1</v>
      </c>
      <c r="C649" s="338" t="s">
        <v>416</v>
      </c>
      <c r="D649" s="34" t="s">
        <v>682</v>
      </c>
      <c r="E649" s="338" t="s">
        <v>408</v>
      </c>
      <c r="F649" s="338" t="s">
        <v>662</v>
      </c>
    </row>
    <row r="650" spans="1:6" ht="12.75">
      <c r="A650" s="334" t="s">
        <v>380</v>
      </c>
      <c r="B650" s="334">
        <v>1</v>
      </c>
      <c r="C650" s="341" t="s">
        <v>7</v>
      </c>
      <c r="D650" s="34" t="s">
        <v>458</v>
      </c>
      <c r="E650" s="341" t="s">
        <v>398</v>
      </c>
      <c r="F650" s="341" t="s">
        <v>436</v>
      </c>
    </row>
    <row r="651" spans="1:6" ht="12.75">
      <c r="A651" s="340" t="s">
        <v>13</v>
      </c>
      <c r="B651" s="340">
        <v>1</v>
      </c>
      <c r="C651" s="336" t="s">
        <v>393</v>
      </c>
      <c r="D651" s="34" t="s">
        <v>510</v>
      </c>
      <c r="E651" s="336" t="s">
        <v>374</v>
      </c>
      <c r="F651" s="336" t="s">
        <v>661</v>
      </c>
    </row>
    <row r="652" spans="1:6" ht="12.75">
      <c r="A652" s="334" t="s">
        <v>13</v>
      </c>
      <c r="B652" s="334">
        <v>1</v>
      </c>
      <c r="C652" s="341" t="s">
        <v>393</v>
      </c>
      <c r="D652" s="34" t="s">
        <v>510</v>
      </c>
      <c r="E652" s="341" t="s">
        <v>398</v>
      </c>
      <c r="F652" s="341" t="s">
        <v>598</v>
      </c>
    </row>
    <row r="653" spans="1:6" ht="12.75">
      <c r="A653" s="334" t="s">
        <v>15</v>
      </c>
      <c r="B653" s="334">
        <v>1</v>
      </c>
      <c r="C653" s="341" t="s">
        <v>405</v>
      </c>
      <c r="D653" s="34" t="s">
        <v>510</v>
      </c>
      <c r="E653" s="341" t="s">
        <v>398</v>
      </c>
      <c r="F653" s="341" t="s">
        <v>533</v>
      </c>
    </row>
    <row r="654" spans="1:6" ht="12.75">
      <c r="A654" s="114" t="s">
        <v>15</v>
      </c>
      <c r="B654" s="114">
        <v>1</v>
      </c>
      <c r="C654" s="342" t="s">
        <v>405</v>
      </c>
      <c r="D654" s="34" t="s">
        <v>510</v>
      </c>
      <c r="E654" s="342" t="s">
        <v>377</v>
      </c>
      <c r="F654" s="342" t="s">
        <v>601</v>
      </c>
    </row>
    <row r="655" spans="1:6" ht="12.75">
      <c r="A655" s="27" t="s">
        <v>15</v>
      </c>
      <c r="B655" s="27">
        <v>1</v>
      </c>
      <c r="C655" s="338" t="s">
        <v>406</v>
      </c>
      <c r="D655" s="34" t="s">
        <v>510</v>
      </c>
      <c r="E655" s="338" t="s">
        <v>408</v>
      </c>
      <c r="F655" s="338" t="s">
        <v>436</v>
      </c>
    </row>
    <row r="656" spans="1:6" ht="12.75">
      <c r="A656" s="334" t="s">
        <v>415</v>
      </c>
      <c r="B656" s="334">
        <v>1</v>
      </c>
      <c r="C656" s="341" t="s">
        <v>590</v>
      </c>
      <c r="D656" s="34" t="s">
        <v>510</v>
      </c>
      <c r="E656" s="341" t="s">
        <v>398</v>
      </c>
      <c r="F656" s="341" t="s">
        <v>533</v>
      </c>
    </row>
    <row r="657" spans="1:6" ht="12.75">
      <c r="A657" s="340" t="s">
        <v>13</v>
      </c>
      <c r="B657" s="340">
        <v>2</v>
      </c>
      <c r="C657" s="336" t="s">
        <v>393</v>
      </c>
      <c r="D657" s="34" t="s">
        <v>559</v>
      </c>
      <c r="E657" s="336" t="s">
        <v>374</v>
      </c>
      <c r="F657" s="336" t="s">
        <v>533</v>
      </c>
    </row>
    <row r="658" spans="1:6" ht="12.75">
      <c r="A658" s="340" t="s">
        <v>13</v>
      </c>
      <c r="B658" s="340">
        <v>1</v>
      </c>
      <c r="C658" s="336" t="s">
        <v>393</v>
      </c>
      <c r="D658" s="34" t="s">
        <v>555</v>
      </c>
      <c r="E658" s="336" t="s">
        <v>374</v>
      </c>
      <c r="F658" s="336" t="s">
        <v>535</v>
      </c>
    </row>
    <row r="659" spans="1:6" ht="12.75">
      <c r="A659" s="340" t="s">
        <v>13</v>
      </c>
      <c r="B659" s="340">
        <v>1</v>
      </c>
      <c r="C659" s="336" t="s">
        <v>393</v>
      </c>
      <c r="D659" s="34" t="s">
        <v>555</v>
      </c>
      <c r="E659" s="336" t="s">
        <v>374</v>
      </c>
      <c r="F659" s="336" t="s">
        <v>533</v>
      </c>
    </row>
    <row r="660" spans="1:6" ht="12.75">
      <c r="A660" s="340" t="s">
        <v>13</v>
      </c>
      <c r="B660" s="340">
        <v>1</v>
      </c>
      <c r="C660" s="336" t="s">
        <v>393</v>
      </c>
      <c r="D660" s="34" t="s">
        <v>555</v>
      </c>
      <c r="E660" s="336" t="s">
        <v>374</v>
      </c>
      <c r="F660" s="336" t="s">
        <v>598</v>
      </c>
    </row>
    <row r="661" spans="1:6" ht="12.75">
      <c r="A661" s="334" t="s">
        <v>13</v>
      </c>
      <c r="B661" s="334">
        <v>2</v>
      </c>
      <c r="C661" s="341" t="s">
        <v>393</v>
      </c>
      <c r="D661" s="34" t="s">
        <v>555</v>
      </c>
      <c r="E661" s="341" t="s">
        <v>398</v>
      </c>
      <c r="F661" s="341" t="s">
        <v>535</v>
      </c>
    </row>
    <row r="662" spans="1:6" ht="12.75">
      <c r="A662" s="334" t="s">
        <v>13</v>
      </c>
      <c r="B662" s="334">
        <v>1</v>
      </c>
      <c r="C662" s="341" t="s">
        <v>393</v>
      </c>
      <c r="D662" s="34" t="s">
        <v>579</v>
      </c>
      <c r="E662" s="341" t="s">
        <v>398</v>
      </c>
      <c r="F662" s="341" t="s">
        <v>598</v>
      </c>
    </row>
    <row r="663" spans="1:6" ht="12.75">
      <c r="A663" s="27" t="s">
        <v>15</v>
      </c>
      <c r="B663" s="27">
        <v>1</v>
      </c>
      <c r="C663" s="338" t="s">
        <v>406</v>
      </c>
      <c r="D663" s="34" t="s">
        <v>579</v>
      </c>
      <c r="E663" s="338" t="s">
        <v>408</v>
      </c>
      <c r="F663" s="338" t="s">
        <v>535</v>
      </c>
    </row>
    <row r="664" spans="1:6" ht="12.75">
      <c r="A664" s="27" t="s">
        <v>15</v>
      </c>
      <c r="B664" s="27">
        <v>1</v>
      </c>
      <c r="C664" s="338" t="s">
        <v>406</v>
      </c>
      <c r="D664" s="34" t="s">
        <v>579</v>
      </c>
      <c r="E664" s="338" t="s">
        <v>408</v>
      </c>
      <c r="F664" s="338" t="s">
        <v>533</v>
      </c>
    </row>
    <row r="665" spans="1:6" ht="12.75">
      <c r="A665" s="27" t="s">
        <v>15</v>
      </c>
      <c r="B665" s="27">
        <v>1</v>
      </c>
      <c r="C665" s="338" t="s">
        <v>406</v>
      </c>
      <c r="D665" s="34" t="s">
        <v>579</v>
      </c>
      <c r="E665" s="338" t="s">
        <v>408</v>
      </c>
      <c r="F665" s="338" t="s">
        <v>598</v>
      </c>
    </row>
    <row r="666" spans="1:6" ht="12.75">
      <c r="A666" s="27" t="s">
        <v>15</v>
      </c>
      <c r="B666" s="27">
        <v>1</v>
      </c>
      <c r="C666" s="338" t="s">
        <v>406</v>
      </c>
      <c r="D666" s="34" t="s">
        <v>579</v>
      </c>
      <c r="E666" s="338" t="s">
        <v>408</v>
      </c>
      <c r="F666" s="338" t="s">
        <v>661</v>
      </c>
    </row>
    <row r="667" spans="1:6" ht="12.75">
      <c r="A667" s="138" t="s">
        <v>15</v>
      </c>
      <c r="B667" s="138">
        <v>1</v>
      </c>
      <c r="C667" s="132" t="s">
        <v>406</v>
      </c>
      <c r="D667" s="34" t="s">
        <v>579</v>
      </c>
      <c r="E667" s="132" t="s">
        <v>418</v>
      </c>
      <c r="F667" s="132" t="s">
        <v>533</v>
      </c>
    </row>
    <row r="668" spans="1:6" ht="12.75">
      <c r="A668" s="340" t="s">
        <v>13</v>
      </c>
      <c r="B668" s="340">
        <v>1</v>
      </c>
      <c r="C668" s="336" t="s">
        <v>393</v>
      </c>
      <c r="D668" s="34" t="s">
        <v>483</v>
      </c>
      <c r="E668" s="336" t="s">
        <v>374</v>
      </c>
      <c r="F668" s="336" t="s">
        <v>436</v>
      </c>
    </row>
    <row r="669" spans="1:6" ht="12.75">
      <c r="A669" s="340" t="s">
        <v>13</v>
      </c>
      <c r="B669" s="340">
        <v>1</v>
      </c>
      <c r="C669" s="336" t="s">
        <v>393</v>
      </c>
      <c r="D669" s="34" t="s">
        <v>483</v>
      </c>
      <c r="E669" s="336" t="s">
        <v>374</v>
      </c>
      <c r="F669" s="336" t="s">
        <v>662</v>
      </c>
    </row>
    <row r="670" spans="1:6" ht="12.75">
      <c r="A670" s="138" t="s">
        <v>13</v>
      </c>
      <c r="B670" s="138">
        <v>1</v>
      </c>
      <c r="C670" s="132" t="s">
        <v>393</v>
      </c>
      <c r="D670" s="34" t="s">
        <v>483</v>
      </c>
      <c r="E670" s="132" t="s">
        <v>418</v>
      </c>
      <c r="F670" s="132" t="s">
        <v>436</v>
      </c>
    </row>
    <row r="671" spans="1:6" ht="12.75">
      <c r="A671" s="138" t="s">
        <v>15</v>
      </c>
      <c r="B671" s="138">
        <v>1</v>
      </c>
      <c r="C671" s="132" t="s">
        <v>406</v>
      </c>
      <c r="D671" s="34" t="s">
        <v>483</v>
      </c>
      <c r="E671" s="132" t="s">
        <v>418</v>
      </c>
      <c r="F671" s="132" t="s">
        <v>436</v>
      </c>
    </row>
    <row r="672" spans="1:6" ht="12.75">
      <c r="A672" s="114" t="s">
        <v>415</v>
      </c>
      <c r="B672" s="114">
        <v>1</v>
      </c>
      <c r="C672" s="342" t="s">
        <v>654</v>
      </c>
      <c r="D672" s="34" t="s">
        <v>483</v>
      </c>
      <c r="E672" s="342" t="s">
        <v>377</v>
      </c>
      <c r="F672" s="342" t="s">
        <v>601</v>
      </c>
    </row>
    <row r="673" spans="1:6" ht="12.75">
      <c r="A673" s="340" t="s">
        <v>17</v>
      </c>
      <c r="B673" s="340">
        <v>1</v>
      </c>
      <c r="C673" s="336" t="s">
        <v>7</v>
      </c>
      <c r="D673" s="34" t="s">
        <v>422</v>
      </c>
      <c r="E673" s="336" t="s">
        <v>374</v>
      </c>
      <c r="F673" s="336" t="s">
        <v>1</v>
      </c>
    </row>
    <row r="674" spans="1:6" ht="12.75">
      <c r="A674" s="340" t="s">
        <v>11</v>
      </c>
      <c r="B674" s="340">
        <v>1</v>
      </c>
      <c r="C674" s="336" t="s">
        <v>12</v>
      </c>
      <c r="D674" s="34" t="s">
        <v>554</v>
      </c>
      <c r="E674" s="336" t="s">
        <v>374</v>
      </c>
      <c r="F674" s="336" t="s">
        <v>533</v>
      </c>
    </row>
    <row r="675" spans="1:6" ht="12.75">
      <c r="A675" s="114" t="s">
        <v>11</v>
      </c>
      <c r="B675" s="114">
        <v>1</v>
      </c>
      <c r="C675" s="342" t="s">
        <v>12</v>
      </c>
      <c r="D675" s="34" t="s">
        <v>570</v>
      </c>
      <c r="E675" s="342" t="s">
        <v>377</v>
      </c>
      <c r="F675" s="342" t="s">
        <v>598</v>
      </c>
    </row>
    <row r="676" spans="1:6" ht="12.75">
      <c r="A676" s="114" t="s">
        <v>11</v>
      </c>
      <c r="B676" s="114">
        <v>1</v>
      </c>
      <c r="C676" s="342" t="s">
        <v>12</v>
      </c>
      <c r="D676" s="34" t="s">
        <v>570</v>
      </c>
      <c r="E676" s="342" t="s">
        <v>377</v>
      </c>
      <c r="F676" s="342" t="s">
        <v>661</v>
      </c>
    </row>
    <row r="677" spans="1:6" ht="12.75">
      <c r="A677" s="340" t="s">
        <v>15</v>
      </c>
      <c r="B677" s="340">
        <v>1</v>
      </c>
      <c r="C677" s="336" t="s">
        <v>399</v>
      </c>
      <c r="D677" s="34" t="s">
        <v>570</v>
      </c>
      <c r="E677" s="336" t="s">
        <v>374</v>
      </c>
      <c r="F677" s="336" t="s">
        <v>661</v>
      </c>
    </row>
    <row r="678" spans="1:6" ht="12.75">
      <c r="A678" s="334" t="s">
        <v>15</v>
      </c>
      <c r="B678" s="334">
        <v>1</v>
      </c>
      <c r="C678" s="341" t="s">
        <v>491</v>
      </c>
      <c r="D678" s="34" t="s">
        <v>570</v>
      </c>
      <c r="E678" s="341" t="s">
        <v>398</v>
      </c>
      <c r="F678" s="341" t="s">
        <v>601</v>
      </c>
    </row>
    <row r="679" spans="1:6" ht="12.75">
      <c r="A679" s="340" t="s">
        <v>15</v>
      </c>
      <c r="B679" s="340">
        <v>1</v>
      </c>
      <c r="C679" s="336" t="s">
        <v>403</v>
      </c>
      <c r="D679" s="34" t="s">
        <v>570</v>
      </c>
      <c r="E679" s="336" t="s">
        <v>374</v>
      </c>
      <c r="F679" s="336" t="s">
        <v>535</v>
      </c>
    </row>
    <row r="680" spans="1:6" ht="12.75">
      <c r="A680" s="114" t="s">
        <v>15</v>
      </c>
      <c r="B680" s="114">
        <v>1</v>
      </c>
      <c r="C680" s="342" t="s">
        <v>497</v>
      </c>
      <c r="D680" s="34" t="s">
        <v>570</v>
      </c>
      <c r="E680" s="342" t="s">
        <v>377</v>
      </c>
      <c r="F680" s="342" t="s">
        <v>598</v>
      </c>
    </row>
    <row r="681" spans="1:6" ht="12.75">
      <c r="A681" s="339" t="s">
        <v>15</v>
      </c>
      <c r="B681" s="339">
        <v>1</v>
      </c>
      <c r="C681" s="335" t="s">
        <v>406</v>
      </c>
      <c r="D681" s="34" t="s">
        <v>570</v>
      </c>
      <c r="E681" s="335" t="s">
        <v>430</v>
      </c>
      <c r="F681" s="335" t="s">
        <v>598</v>
      </c>
    </row>
    <row r="682" spans="1:6" ht="12.75">
      <c r="A682" s="340" t="s">
        <v>11</v>
      </c>
      <c r="B682" s="340">
        <v>1</v>
      </c>
      <c r="C682" s="336" t="s">
        <v>12</v>
      </c>
      <c r="D682" s="34" t="s">
        <v>667</v>
      </c>
      <c r="E682" s="336" t="s">
        <v>374</v>
      </c>
      <c r="F682" s="336" t="s">
        <v>662</v>
      </c>
    </row>
    <row r="683" spans="1:6" ht="12.75">
      <c r="A683" s="340" t="s">
        <v>11</v>
      </c>
      <c r="B683" s="340">
        <v>1</v>
      </c>
      <c r="C683" s="336" t="s">
        <v>12</v>
      </c>
      <c r="D683" s="34" t="s">
        <v>667</v>
      </c>
      <c r="E683" s="336" t="s">
        <v>374</v>
      </c>
      <c r="F683" s="336" t="s">
        <v>661</v>
      </c>
    </row>
    <row r="684" spans="1:6" ht="12.75">
      <c r="A684" s="340" t="s">
        <v>10</v>
      </c>
      <c r="B684" s="340">
        <v>1</v>
      </c>
      <c r="C684" s="336" t="s">
        <v>467</v>
      </c>
      <c r="D684" s="34" t="s">
        <v>551</v>
      </c>
      <c r="E684" s="336" t="s">
        <v>374</v>
      </c>
      <c r="F684" s="336" t="s">
        <v>535</v>
      </c>
    </row>
    <row r="685" spans="1:6" ht="12.75">
      <c r="A685" s="340" t="s">
        <v>10</v>
      </c>
      <c r="B685" s="340">
        <v>1</v>
      </c>
      <c r="C685" s="336" t="s">
        <v>467</v>
      </c>
      <c r="D685" s="34" t="s">
        <v>551</v>
      </c>
      <c r="E685" s="336" t="s">
        <v>374</v>
      </c>
      <c r="F685" s="336" t="s">
        <v>533</v>
      </c>
    </row>
    <row r="686" spans="1:6" ht="12.75">
      <c r="A686" s="340" t="s">
        <v>10</v>
      </c>
      <c r="B686" s="340">
        <v>1</v>
      </c>
      <c r="C686" s="336" t="s">
        <v>467</v>
      </c>
      <c r="D686" s="34" t="s">
        <v>551</v>
      </c>
      <c r="E686" s="336" t="s">
        <v>374</v>
      </c>
      <c r="F686" s="336" t="s">
        <v>662</v>
      </c>
    </row>
    <row r="687" spans="1:6" ht="12.75">
      <c r="A687" s="114" t="s">
        <v>10</v>
      </c>
      <c r="B687" s="114">
        <v>1</v>
      </c>
      <c r="C687" s="342" t="s">
        <v>467</v>
      </c>
      <c r="D687" s="34" t="s">
        <v>551</v>
      </c>
      <c r="E687" s="342" t="s">
        <v>377</v>
      </c>
      <c r="F687" s="342" t="s">
        <v>533</v>
      </c>
    </row>
    <row r="688" spans="1:6" ht="12.75">
      <c r="A688" s="114" t="s">
        <v>10</v>
      </c>
      <c r="B688" s="114">
        <v>1</v>
      </c>
      <c r="C688" s="342" t="s">
        <v>467</v>
      </c>
      <c r="D688" s="34" t="s">
        <v>551</v>
      </c>
      <c r="E688" s="342" t="s">
        <v>377</v>
      </c>
      <c r="F688" s="342" t="s">
        <v>598</v>
      </c>
    </row>
    <row r="689" spans="1:6" ht="12.75">
      <c r="A689" s="340" t="s">
        <v>11</v>
      </c>
      <c r="B689" s="340">
        <v>1</v>
      </c>
      <c r="C689" s="336" t="s">
        <v>12</v>
      </c>
      <c r="D689" s="34" t="s">
        <v>551</v>
      </c>
      <c r="E689" s="336" t="s">
        <v>374</v>
      </c>
      <c r="F689" s="336" t="s">
        <v>662</v>
      </c>
    </row>
    <row r="690" spans="1:6" ht="12.75">
      <c r="A690" s="337" t="s">
        <v>11</v>
      </c>
      <c r="B690" s="337">
        <v>1</v>
      </c>
      <c r="C690" s="55" t="s">
        <v>12</v>
      </c>
      <c r="D690" s="34" t="s">
        <v>551</v>
      </c>
      <c r="F690" s="55" t="s">
        <v>601</v>
      </c>
    </row>
    <row r="691" spans="1:6" ht="12.75">
      <c r="A691" s="334" t="s">
        <v>13</v>
      </c>
      <c r="B691" s="334">
        <v>1</v>
      </c>
      <c r="C691" s="341" t="s">
        <v>393</v>
      </c>
      <c r="D691" s="34" t="s">
        <v>551</v>
      </c>
      <c r="E691" s="341" t="s">
        <v>398</v>
      </c>
      <c r="F691" s="341" t="s">
        <v>533</v>
      </c>
    </row>
    <row r="692" spans="1:6" ht="12.75">
      <c r="A692" s="114" t="s">
        <v>13</v>
      </c>
      <c r="B692" s="114">
        <v>1</v>
      </c>
      <c r="C692" s="342" t="s">
        <v>393</v>
      </c>
      <c r="D692" s="34" t="s">
        <v>551</v>
      </c>
      <c r="E692" s="342" t="s">
        <v>377</v>
      </c>
      <c r="F692" s="342" t="s">
        <v>533</v>
      </c>
    </row>
    <row r="693" spans="1:6" ht="12.75">
      <c r="A693" s="340" t="s">
        <v>15</v>
      </c>
      <c r="B693" s="340">
        <v>1</v>
      </c>
      <c r="C693" s="336" t="s">
        <v>491</v>
      </c>
      <c r="D693" s="34" t="s">
        <v>551</v>
      </c>
      <c r="E693" s="336" t="s">
        <v>374</v>
      </c>
      <c r="F693" s="336" t="s">
        <v>662</v>
      </c>
    </row>
    <row r="694" spans="1:6" ht="12.75">
      <c r="A694" s="340" t="s">
        <v>15</v>
      </c>
      <c r="B694" s="340">
        <v>1</v>
      </c>
      <c r="C694" s="336" t="s">
        <v>403</v>
      </c>
      <c r="D694" s="34" t="s">
        <v>551</v>
      </c>
      <c r="E694" s="336" t="s">
        <v>374</v>
      </c>
      <c r="F694" s="336" t="s">
        <v>601</v>
      </c>
    </row>
    <row r="695" spans="1:6" ht="12.75">
      <c r="A695" s="340" t="s">
        <v>15</v>
      </c>
      <c r="B695" s="340">
        <v>1</v>
      </c>
      <c r="C695" s="336" t="s">
        <v>403</v>
      </c>
      <c r="D695" s="34" t="s">
        <v>551</v>
      </c>
      <c r="E695" s="336" t="s">
        <v>374</v>
      </c>
      <c r="F695" s="336" t="s">
        <v>662</v>
      </c>
    </row>
    <row r="696" spans="1:6" ht="12.75">
      <c r="A696" s="334" t="s">
        <v>15</v>
      </c>
      <c r="B696" s="334">
        <v>1</v>
      </c>
      <c r="C696" s="341" t="s">
        <v>403</v>
      </c>
      <c r="D696" s="34" t="s">
        <v>551</v>
      </c>
      <c r="E696" s="341" t="s">
        <v>398</v>
      </c>
      <c r="F696" s="341" t="s">
        <v>535</v>
      </c>
    </row>
    <row r="697" spans="1:6" ht="12.75">
      <c r="A697" s="340" t="s">
        <v>15</v>
      </c>
      <c r="B697" s="340">
        <v>1</v>
      </c>
      <c r="C697" s="336" t="s">
        <v>497</v>
      </c>
      <c r="D697" s="34" t="s">
        <v>551</v>
      </c>
      <c r="E697" s="336" t="s">
        <v>374</v>
      </c>
      <c r="F697" s="336" t="s">
        <v>533</v>
      </c>
    </row>
    <row r="698" spans="1:6" ht="12.75">
      <c r="A698" s="339" t="s">
        <v>15</v>
      </c>
      <c r="B698" s="339">
        <v>1</v>
      </c>
      <c r="C698" s="335" t="s">
        <v>406</v>
      </c>
      <c r="D698" s="34" t="s">
        <v>551</v>
      </c>
      <c r="E698" s="335" t="s">
        <v>430</v>
      </c>
      <c r="F698" s="335" t="s">
        <v>601</v>
      </c>
    </row>
    <row r="699" spans="1:6" ht="12.75">
      <c r="A699" s="334" t="s">
        <v>10</v>
      </c>
      <c r="B699" s="334">
        <v>1</v>
      </c>
      <c r="C699" s="341" t="s">
        <v>467</v>
      </c>
      <c r="D699" s="34" t="s">
        <v>476</v>
      </c>
      <c r="E699" s="341" t="s">
        <v>398</v>
      </c>
      <c r="F699" s="341" t="s">
        <v>436</v>
      </c>
    </row>
    <row r="700" spans="1:6" ht="12.75">
      <c r="A700" s="340" t="s">
        <v>13</v>
      </c>
      <c r="B700" s="340">
        <v>1</v>
      </c>
      <c r="C700" s="336" t="s">
        <v>393</v>
      </c>
      <c r="D700" s="34" t="s">
        <v>476</v>
      </c>
      <c r="E700" s="336" t="s">
        <v>374</v>
      </c>
      <c r="F700" s="336" t="s">
        <v>434</v>
      </c>
    </row>
    <row r="701" spans="1:6" ht="12.75">
      <c r="A701" s="340" t="s">
        <v>15</v>
      </c>
      <c r="B701" s="340">
        <v>2</v>
      </c>
      <c r="C701" s="336" t="s">
        <v>403</v>
      </c>
      <c r="D701" s="34" t="s">
        <v>476</v>
      </c>
      <c r="E701" s="336" t="s">
        <v>374</v>
      </c>
      <c r="F701" s="336" t="s">
        <v>434</v>
      </c>
    </row>
    <row r="702" spans="1:6" ht="12.75">
      <c r="A702" s="340" t="s">
        <v>15</v>
      </c>
      <c r="B702" s="340">
        <v>2</v>
      </c>
      <c r="C702" s="336" t="s">
        <v>403</v>
      </c>
      <c r="D702" s="34" t="s">
        <v>476</v>
      </c>
      <c r="E702" s="336" t="s">
        <v>374</v>
      </c>
      <c r="F702" s="336" t="s">
        <v>436</v>
      </c>
    </row>
    <row r="703" spans="1:6" ht="12.75">
      <c r="A703" s="334" t="s">
        <v>15</v>
      </c>
      <c r="B703" s="334">
        <v>1</v>
      </c>
      <c r="C703" s="341" t="s">
        <v>403</v>
      </c>
      <c r="D703" s="34" t="s">
        <v>476</v>
      </c>
      <c r="E703" s="341" t="s">
        <v>398</v>
      </c>
      <c r="F703" s="341" t="s">
        <v>436</v>
      </c>
    </row>
    <row r="704" spans="1:6" ht="12.75">
      <c r="A704" s="334" t="s">
        <v>15</v>
      </c>
      <c r="B704" s="334">
        <v>1</v>
      </c>
      <c r="C704" s="341" t="s">
        <v>403</v>
      </c>
      <c r="D704" s="34" t="s">
        <v>476</v>
      </c>
      <c r="E704" s="341" t="s">
        <v>398</v>
      </c>
      <c r="F704" s="341" t="s">
        <v>535</v>
      </c>
    </row>
    <row r="705" spans="1:6" ht="12.75">
      <c r="A705" s="114" t="s">
        <v>15</v>
      </c>
      <c r="B705" s="114">
        <v>1</v>
      </c>
      <c r="C705" s="342" t="s">
        <v>495</v>
      </c>
      <c r="D705" s="34" t="s">
        <v>476</v>
      </c>
      <c r="E705" s="342" t="s">
        <v>377</v>
      </c>
      <c r="F705" s="342" t="s">
        <v>533</v>
      </c>
    </row>
    <row r="706" spans="1:6" ht="12.75">
      <c r="A706" s="340" t="s">
        <v>15</v>
      </c>
      <c r="B706" s="340">
        <v>2</v>
      </c>
      <c r="C706" s="336" t="s">
        <v>497</v>
      </c>
      <c r="D706" s="34" t="s">
        <v>476</v>
      </c>
      <c r="E706" s="336" t="s">
        <v>374</v>
      </c>
      <c r="F706" s="336" t="s">
        <v>434</v>
      </c>
    </row>
    <row r="707" spans="1:6" ht="12.75">
      <c r="A707" s="340" t="s">
        <v>15</v>
      </c>
      <c r="B707" s="340">
        <v>1</v>
      </c>
      <c r="C707" s="336" t="s">
        <v>497</v>
      </c>
      <c r="D707" s="34" t="s">
        <v>476</v>
      </c>
      <c r="E707" s="336" t="s">
        <v>374</v>
      </c>
      <c r="F707" s="336" t="s">
        <v>436</v>
      </c>
    </row>
    <row r="708" spans="1:6" ht="12.75">
      <c r="A708" s="114" t="s">
        <v>15</v>
      </c>
      <c r="B708" s="114">
        <v>1</v>
      </c>
      <c r="C708" s="342" t="s">
        <v>497</v>
      </c>
      <c r="D708" s="34" t="s">
        <v>476</v>
      </c>
      <c r="E708" s="342" t="s">
        <v>377</v>
      </c>
      <c r="F708" s="342" t="s">
        <v>533</v>
      </c>
    </row>
    <row r="709" spans="1:6" ht="12.75">
      <c r="A709" s="138" t="s">
        <v>15</v>
      </c>
      <c r="B709" s="138">
        <v>5</v>
      </c>
      <c r="C709" s="132" t="s">
        <v>406</v>
      </c>
      <c r="D709" s="34" t="s">
        <v>476</v>
      </c>
      <c r="E709" s="132" t="s">
        <v>418</v>
      </c>
      <c r="F709" s="132" t="s">
        <v>434</v>
      </c>
    </row>
    <row r="710" spans="1:6" ht="12.75">
      <c r="A710" s="334" t="s">
        <v>15</v>
      </c>
      <c r="B710" s="334">
        <v>1</v>
      </c>
      <c r="C710" s="341" t="s">
        <v>409</v>
      </c>
      <c r="D710" s="34" t="s">
        <v>476</v>
      </c>
      <c r="E710" s="341" t="s">
        <v>398</v>
      </c>
      <c r="F710" s="341" t="s">
        <v>598</v>
      </c>
    </row>
    <row r="711" spans="1:6" ht="12.75">
      <c r="A711" s="340" t="s">
        <v>15</v>
      </c>
      <c r="B711" s="340">
        <v>1</v>
      </c>
      <c r="C711" s="336" t="s">
        <v>403</v>
      </c>
      <c r="D711" s="34" t="s">
        <v>572</v>
      </c>
      <c r="E711" s="336" t="s">
        <v>374</v>
      </c>
      <c r="F711" s="336" t="s">
        <v>533</v>
      </c>
    </row>
    <row r="712" spans="1:6" ht="12.75">
      <c r="A712" s="340" t="s">
        <v>15</v>
      </c>
      <c r="B712" s="340">
        <v>1</v>
      </c>
      <c r="C712" s="336" t="s">
        <v>495</v>
      </c>
      <c r="D712" s="34" t="s">
        <v>572</v>
      </c>
      <c r="E712" s="336" t="s">
        <v>374</v>
      </c>
      <c r="F712" s="336" t="s">
        <v>533</v>
      </c>
    </row>
    <row r="713" spans="1:6" ht="12.75">
      <c r="A713" s="340" t="s">
        <v>15</v>
      </c>
      <c r="B713" s="340">
        <v>1</v>
      </c>
      <c r="C713" s="336" t="s">
        <v>405</v>
      </c>
      <c r="D713" s="34" t="s">
        <v>572</v>
      </c>
      <c r="E713" s="336" t="s">
        <v>374</v>
      </c>
      <c r="F713" s="336" t="s">
        <v>662</v>
      </c>
    </row>
    <row r="714" spans="1:6" ht="12.75">
      <c r="A714" s="340" t="s">
        <v>11</v>
      </c>
      <c r="B714" s="340">
        <v>1</v>
      </c>
      <c r="C714" s="336" t="s">
        <v>12</v>
      </c>
      <c r="D714" s="34" t="s">
        <v>568</v>
      </c>
      <c r="E714" s="336" t="s">
        <v>374</v>
      </c>
      <c r="F714" s="336" t="s">
        <v>598</v>
      </c>
    </row>
    <row r="715" spans="1:6" ht="12.75">
      <c r="A715" s="340" t="s">
        <v>13</v>
      </c>
      <c r="B715" s="340">
        <v>2</v>
      </c>
      <c r="C715" s="336" t="s">
        <v>393</v>
      </c>
      <c r="D715" s="34" t="s">
        <v>568</v>
      </c>
      <c r="E715" s="336" t="s">
        <v>374</v>
      </c>
      <c r="F715" s="336" t="s">
        <v>661</v>
      </c>
    </row>
    <row r="716" spans="1:6" ht="12.75">
      <c r="A716" s="334" t="s">
        <v>13</v>
      </c>
      <c r="B716" s="334">
        <v>1</v>
      </c>
      <c r="C716" s="341" t="s">
        <v>393</v>
      </c>
      <c r="D716" s="34" t="s">
        <v>568</v>
      </c>
      <c r="E716" s="341" t="s">
        <v>398</v>
      </c>
      <c r="F716" s="341" t="s">
        <v>601</v>
      </c>
    </row>
    <row r="717" spans="1:6" ht="12.75">
      <c r="A717" s="340" t="s">
        <v>15</v>
      </c>
      <c r="B717" s="340">
        <v>2</v>
      </c>
      <c r="C717" s="336" t="s">
        <v>491</v>
      </c>
      <c r="D717" s="34" t="s">
        <v>568</v>
      </c>
      <c r="E717" s="336" t="s">
        <v>374</v>
      </c>
      <c r="F717" s="336" t="s">
        <v>535</v>
      </c>
    </row>
    <row r="718" spans="1:6" ht="12.75">
      <c r="A718" s="334" t="s">
        <v>15</v>
      </c>
      <c r="B718" s="334">
        <v>1</v>
      </c>
      <c r="C718" s="341" t="s">
        <v>491</v>
      </c>
      <c r="D718" s="34" t="s">
        <v>568</v>
      </c>
      <c r="E718" s="341" t="s">
        <v>398</v>
      </c>
      <c r="F718" s="341" t="s">
        <v>535</v>
      </c>
    </row>
    <row r="719" spans="1:6" ht="12.75">
      <c r="A719" s="340" t="s">
        <v>15</v>
      </c>
      <c r="B719" s="340">
        <v>1</v>
      </c>
      <c r="C719" s="336" t="s">
        <v>403</v>
      </c>
      <c r="D719" s="34" t="s">
        <v>568</v>
      </c>
      <c r="E719" s="336" t="s">
        <v>374</v>
      </c>
      <c r="F719" s="336" t="s">
        <v>661</v>
      </c>
    </row>
    <row r="720" spans="1:6" ht="12.75">
      <c r="A720" s="334" t="s">
        <v>15</v>
      </c>
      <c r="B720" s="334">
        <v>1</v>
      </c>
      <c r="C720" s="341" t="s">
        <v>403</v>
      </c>
      <c r="D720" s="34" t="s">
        <v>568</v>
      </c>
      <c r="E720" s="341" t="s">
        <v>398</v>
      </c>
      <c r="F720" s="341" t="s">
        <v>533</v>
      </c>
    </row>
    <row r="721" spans="1:6" ht="12.75">
      <c r="A721" s="138" t="s">
        <v>15</v>
      </c>
      <c r="B721" s="138">
        <v>2</v>
      </c>
      <c r="C721" s="132" t="s">
        <v>406</v>
      </c>
      <c r="D721" s="34" t="s">
        <v>568</v>
      </c>
      <c r="E721" s="132" t="s">
        <v>418</v>
      </c>
      <c r="F721" s="132" t="s">
        <v>535</v>
      </c>
    </row>
    <row r="722" spans="1:6" ht="12.75">
      <c r="A722" s="114" t="s">
        <v>16</v>
      </c>
      <c r="B722" s="114">
        <v>1</v>
      </c>
      <c r="C722" s="342" t="s">
        <v>413</v>
      </c>
      <c r="D722" s="34" t="s">
        <v>568</v>
      </c>
      <c r="E722" s="342" t="s">
        <v>377</v>
      </c>
      <c r="F722" s="342" t="s">
        <v>535</v>
      </c>
    </row>
    <row r="723" spans="1:6" ht="12.75">
      <c r="A723" s="340" t="s">
        <v>16</v>
      </c>
      <c r="B723" s="340">
        <v>1</v>
      </c>
      <c r="C723" s="336" t="s">
        <v>413</v>
      </c>
      <c r="D723" s="34" t="s">
        <v>414</v>
      </c>
      <c r="E723" s="336" t="s">
        <v>374</v>
      </c>
      <c r="F723" s="336" t="s">
        <v>1</v>
      </c>
    </row>
    <row r="724" spans="1:6" ht="12.75">
      <c r="A724" s="340" t="s">
        <v>530</v>
      </c>
      <c r="B724" s="340">
        <v>1</v>
      </c>
      <c r="C724" s="336" t="s">
        <v>531</v>
      </c>
      <c r="D724" s="34" t="s">
        <v>603</v>
      </c>
      <c r="E724" s="336" t="s">
        <v>374</v>
      </c>
      <c r="F724" s="336" t="s">
        <v>604</v>
      </c>
    </row>
    <row r="725" spans="1:6" ht="12.75">
      <c r="A725" s="340" t="s">
        <v>415</v>
      </c>
      <c r="B725" s="340">
        <v>1</v>
      </c>
      <c r="C725" s="336" t="s">
        <v>654</v>
      </c>
      <c r="D725" s="34" t="s">
        <v>655</v>
      </c>
      <c r="E725" s="336" t="s">
        <v>374</v>
      </c>
      <c r="F725" s="336" t="s">
        <v>598</v>
      </c>
    </row>
    <row r="726" spans="1:6" ht="12.75">
      <c r="A726" s="27" t="s">
        <v>15</v>
      </c>
      <c r="B726" s="27">
        <v>1</v>
      </c>
      <c r="C726" s="338" t="s">
        <v>406</v>
      </c>
      <c r="D726" s="34" t="s">
        <v>511</v>
      </c>
      <c r="E726" s="338" t="s">
        <v>408</v>
      </c>
      <c r="F726" s="338" t="s">
        <v>436</v>
      </c>
    </row>
    <row r="727" spans="1:6" ht="12.75">
      <c r="A727" s="340" t="s">
        <v>15</v>
      </c>
      <c r="B727" s="340">
        <v>1</v>
      </c>
      <c r="C727" s="336" t="s">
        <v>409</v>
      </c>
      <c r="D727" s="34" t="s">
        <v>411</v>
      </c>
      <c r="E727" s="336" t="s">
        <v>374</v>
      </c>
      <c r="F727" s="336" t="s">
        <v>1</v>
      </c>
    </row>
    <row r="728" spans="1:6" ht="12.75">
      <c r="A728" s="138" t="s">
        <v>15</v>
      </c>
      <c r="B728" s="138">
        <v>1</v>
      </c>
      <c r="C728" s="132" t="s">
        <v>406</v>
      </c>
      <c r="D728" s="34" t="s">
        <v>584</v>
      </c>
      <c r="E728" s="132" t="s">
        <v>418</v>
      </c>
      <c r="F728" s="132" t="s">
        <v>533</v>
      </c>
    </row>
    <row r="729" spans="1:6" ht="12.75">
      <c r="A729" s="340" t="s">
        <v>15</v>
      </c>
      <c r="B729" s="340">
        <v>1</v>
      </c>
      <c r="C729" s="336" t="s">
        <v>497</v>
      </c>
      <c r="D729" s="34" t="s">
        <v>500</v>
      </c>
      <c r="E729" s="336" t="s">
        <v>374</v>
      </c>
      <c r="F729" s="336" t="s">
        <v>436</v>
      </c>
    </row>
    <row r="730" spans="1:6" ht="12.75">
      <c r="A730" s="340" t="s">
        <v>415</v>
      </c>
      <c r="B730" s="340">
        <v>1</v>
      </c>
      <c r="C730" s="336" t="s">
        <v>654</v>
      </c>
      <c r="D730" s="34" t="s">
        <v>656</v>
      </c>
      <c r="E730" s="336" t="s">
        <v>374</v>
      </c>
      <c r="F730" s="336" t="s">
        <v>598</v>
      </c>
    </row>
    <row r="731" spans="1:6" ht="12.75">
      <c r="A731" s="340" t="s">
        <v>17</v>
      </c>
      <c r="B731" s="340">
        <v>1</v>
      </c>
      <c r="C731" s="336" t="s">
        <v>427</v>
      </c>
      <c r="D731" s="34" t="s">
        <v>656</v>
      </c>
      <c r="E731" s="336" t="s">
        <v>374</v>
      </c>
      <c r="F731" s="336" t="s">
        <v>661</v>
      </c>
    </row>
    <row r="732" spans="1:6" ht="12.75">
      <c r="A732" s="340" t="s">
        <v>440</v>
      </c>
      <c r="B732" s="340">
        <v>1</v>
      </c>
      <c r="C732" s="336" t="s">
        <v>441</v>
      </c>
      <c r="D732" s="34" t="s">
        <v>442</v>
      </c>
      <c r="E732" s="336" t="s">
        <v>374</v>
      </c>
      <c r="F732" s="336" t="s">
        <v>436</v>
      </c>
    </row>
    <row r="733" spans="1:6" ht="12.75">
      <c r="A733" s="340" t="s">
        <v>13</v>
      </c>
      <c r="B733" s="340">
        <v>1</v>
      </c>
      <c r="C733" s="336" t="s">
        <v>393</v>
      </c>
      <c r="D733" s="34" t="s">
        <v>671</v>
      </c>
      <c r="E733" s="336" t="s">
        <v>374</v>
      </c>
      <c r="F733" s="336" t="s">
        <v>661</v>
      </c>
    </row>
    <row r="734" spans="1:6" ht="12.75">
      <c r="A734" s="340" t="s">
        <v>616</v>
      </c>
      <c r="B734" s="340">
        <v>1</v>
      </c>
      <c r="C734" s="336" t="s">
        <v>617</v>
      </c>
      <c r="D734" s="34" t="s">
        <v>480</v>
      </c>
      <c r="E734" s="336" t="s">
        <v>374</v>
      </c>
      <c r="F734" s="336" t="s">
        <v>598</v>
      </c>
    </row>
    <row r="735" spans="1:6" ht="12.75">
      <c r="A735" s="340" t="s">
        <v>13</v>
      </c>
      <c r="B735" s="340">
        <v>1</v>
      </c>
      <c r="C735" s="336" t="s">
        <v>393</v>
      </c>
      <c r="D735" s="34" t="s">
        <v>480</v>
      </c>
      <c r="E735" s="336" t="s">
        <v>374</v>
      </c>
      <c r="F735" s="336" t="s">
        <v>434</v>
      </c>
    </row>
    <row r="736" spans="1:6" ht="12.75">
      <c r="A736" s="340" t="s">
        <v>13</v>
      </c>
      <c r="B736" s="340">
        <v>1</v>
      </c>
      <c r="C736" s="336" t="s">
        <v>393</v>
      </c>
      <c r="D736" s="34" t="s">
        <v>480</v>
      </c>
      <c r="E736" s="336" t="s">
        <v>374</v>
      </c>
      <c r="F736" s="336" t="s">
        <v>436</v>
      </c>
    </row>
    <row r="737" spans="1:6" ht="12.75">
      <c r="A737" s="340" t="s">
        <v>13</v>
      </c>
      <c r="B737" s="340">
        <v>1</v>
      </c>
      <c r="C737" s="336" t="s">
        <v>393</v>
      </c>
      <c r="D737" s="34" t="s">
        <v>480</v>
      </c>
      <c r="E737" s="336" t="s">
        <v>374</v>
      </c>
      <c r="F737" s="336" t="s">
        <v>535</v>
      </c>
    </row>
    <row r="738" spans="1:6" ht="12.75">
      <c r="A738" s="340" t="s">
        <v>13</v>
      </c>
      <c r="B738" s="340">
        <v>2</v>
      </c>
      <c r="C738" s="336" t="s">
        <v>393</v>
      </c>
      <c r="D738" s="34" t="s">
        <v>480</v>
      </c>
      <c r="E738" s="336" t="s">
        <v>374</v>
      </c>
      <c r="F738" s="336" t="s">
        <v>533</v>
      </c>
    </row>
    <row r="739" spans="1:6" ht="12.75">
      <c r="A739" s="340" t="s">
        <v>13</v>
      </c>
      <c r="B739" s="340">
        <v>2</v>
      </c>
      <c r="C739" s="336" t="s">
        <v>393</v>
      </c>
      <c r="D739" s="34" t="s">
        <v>480</v>
      </c>
      <c r="E739" s="336" t="s">
        <v>374</v>
      </c>
      <c r="F739" s="336" t="s">
        <v>598</v>
      </c>
    </row>
    <row r="740" spans="1:6" ht="12.75">
      <c r="A740" s="27" t="s">
        <v>15</v>
      </c>
      <c r="B740" s="27">
        <v>2</v>
      </c>
      <c r="C740" s="338" t="s">
        <v>406</v>
      </c>
      <c r="D740" s="34" t="s">
        <v>506</v>
      </c>
      <c r="E740" s="338" t="s">
        <v>408</v>
      </c>
      <c r="F740" s="338" t="s">
        <v>434</v>
      </c>
    </row>
    <row r="741" spans="1:6" ht="12.75">
      <c r="A741" s="340" t="s">
        <v>378</v>
      </c>
      <c r="B741" s="340">
        <v>1</v>
      </c>
      <c r="C741" s="336" t="s">
        <v>218</v>
      </c>
      <c r="D741" s="34" t="s">
        <v>451</v>
      </c>
      <c r="E741" s="336" t="s">
        <v>374</v>
      </c>
      <c r="F741" s="336" t="s">
        <v>436</v>
      </c>
    </row>
    <row r="742" spans="1:6" ht="12.75">
      <c r="A742" s="340" t="s">
        <v>380</v>
      </c>
      <c r="B742" s="340">
        <v>1</v>
      </c>
      <c r="C742" s="336" t="s">
        <v>7</v>
      </c>
      <c r="D742" s="34" t="s">
        <v>451</v>
      </c>
      <c r="E742" s="336" t="s">
        <v>374</v>
      </c>
      <c r="F742" s="336" t="s">
        <v>598</v>
      </c>
    </row>
    <row r="743" spans="1:6" ht="12.75">
      <c r="A743" s="340" t="s">
        <v>380</v>
      </c>
      <c r="B743" s="340">
        <v>1</v>
      </c>
      <c r="C743" s="336" t="s">
        <v>7</v>
      </c>
      <c r="D743" s="34" t="s">
        <v>540</v>
      </c>
      <c r="E743" s="336" t="s">
        <v>374</v>
      </c>
      <c r="F743" s="336" t="s">
        <v>535</v>
      </c>
    </row>
    <row r="744" spans="1:6" ht="12.75">
      <c r="A744" s="114" t="s">
        <v>380</v>
      </c>
      <c r="B744" s="114">
        <v>1</v>
      </c>
      <c r="C744" s="342" t="s">
        <v>7</v>
      </c>
      <c r="D744" s="34" t="s">
        <v>455</v>
      </c>
      <c r="E744" s="342" t="s">
        <v>377</v>
      </c>
      <c r="F744" s="342" t="s">
        <v>434</v>
      </c>
    </row>
    <row r="745" spans="1:6" ht="12.75">
      <c r="A745" s="334" t="s">
        <v>17</v>
      </c>
      <c r="B745" s="334">
        <v>1</v>
      </c>
      <c r="C745" s="341" t="s">
        <v>7</v>
      </c>
      <c r="D745" s="34" t="s">
        <v>455</v>
      </c>
      <c r="E745" s="341" t="s">
        <v>398</v>
      </c>
      <c r="F745" s="341" t="s">
        <v>533</v>
      </c>
    </row>
    <row r="746" spans="1:6" ht="12.75">
      <c r="A746" s="340" t="s">
        <v>15</v>
      </c>
      <c r="B746" s="340">
        <v>1</v>
      </c>
      <c r="C746" s="336" t="s">
        <v>403</v>
      </c>
      <c r="D746" s="34" t="s">
        <v>571</v>
      </c>
      <c r="E746" s="336" t="s">
        <v>374</v>
      </c>
      <c r="F746" s="336" t="s">
        <v>535</v>
      </c>
    </row>
    <row r="747" spans="1:6" ht="12.75">
      <c r="A747" s="340" t="s">
        <v>16</v>
      </c>
      <c r="B747" s="340">
        <v>1</v>
      </c>
      <c r="C747" s="336" t="s">
        <v>413</v>
      </c>
      <c r="D747" s="34" t="s">
        <v>512</v>
      </c>
      <c r="E747" s="336" t="s">
        <v>374</v>
      </c>
      <c r="F747" s="336" t="s">
        <v>434</v>
      </c>
    </row>
    <row r="748" spans="1:6" ht="12.75">
      <c r="A748" s="337" t="s">
        <v>17</v>
      </c>
      <c r="B748" s="337">
        <v>1</v>
      </c>
      <c r="C748" s="55" t="s">
        <v>7</v>
      </c>
      <c r="D748" s="34" t="s">
        <v>687</v>
      </c>
      <c r="F748" s="55" t="s">
        <v>662</v>
      </c>
    </row>
    <row r="749" spans="1:6" ht="12.75">
      <c r="A749" s="340" t="s">
        <v>11</v>
      </c>
      <c r="B749" s="340">
        <v>1</v>
      </c>
      <c r="C749" s="336" t="s">
        <v>12</v>
      </c>
      <c r="D749" s="34" t="s">
        <v>478</v>
      </c>
      <c r="E749" s="336" t="s">
        <v>374</v>
      </c>
      <c r="F749" s="336" t="s">
        <v>436</v>
      </c>
    </row>
    <row r="750" spans="1:6" ht="12.75">
      <c r="A750" s="340" t="s">
        <v>11</v>
      </c>
      <c r="B750" s="340">
        <v>1</v>
      </c>
      <c r="C750" s="336" t="s">
        <v>12</v>
      </c>
      <c r="D750" s="34" t="s">
        <v>478</v>
      </c>
      <c r="E750" s="336" t="s">
        <v>374</v>
      </c>
      <c r="F750" s="336" t="s">
        <v>533</v>
      </c>
    </row>
    <row r="751" spans="1:6" ht="12.75">
      <c r="A751" s="114" t="s">
        <v>11</v>
      </c>
      <c r="B751" s="114">
        <v>1</v>
      </c>
      <c r="C751" s="342" t="s">
        <v>12</v>
      </c>
      <c r="D751" s="34" t="s">
        <v>478</v>
      </c>
      <c r="E751" s="342" t="s">
        <v>377</v>
      </c>
      <c r="F751" s="342" t="s">
        <v>434</v>
      </c>
    </row>
    <row r="752" spans="1:6" ht="12.75">
      <c r="A752" s="114" t="s">
        <v>11</v>
      </c>
      <c r="B752" s="114">
        <v>1</v>
      </c>
      <c r="C752" s="342" t="s">
        <v>12</v>
      </c>
      <c r="D752" s="34" t="s">
        <v>478</v>
      </c>
      <c r="E752" s="342" t="s">
        <v>377</v>
      </c>
      <c r="F752" s="342" t="s">
        <v>535</v>
      </c>
    </row>
    <row r="753" spans="1:6" ht="12.75">
      <c r="A753" s="114" t="s">
        <v>11</v>
      </c>
      <c r="B753" s="114">
        <v>1</v>
      </c>
      <c r="C753" s="342" t="s">
        <v>12</v>
      </c>
      <c r="D753" s="34" t="s">
        <v>478</v>
      </c>
      <c r="E753" s="342" t="s">
        <v>377</v>
      </c>
      <c r="F753" s="342" t="s">
        <v>661</v>
      </c>
    </row>
    <row r="754" spans="1:6" ht="12.75">
      <c r="A754" s="27" t="s">
        <v>415</v>
      </c>
      <c r="B754" s="27">
        <v>1</v>
      </c>
      <c r="C754" s="338" t="s">
        <v>416</v>
      </c>
      <c r="D754" s="34" t="s">
        <v>683</v>
      </c>
      <c r="E754" s="338" t="s">
        <v>408</v>
      </c>
      <c r="F754" s="338" t="s">
        <v>662</v>
      </c>
    </row>
    <row r="755" spans="1:6" ht="12.75">
      <c r="A755" s="340" t="s">
        <v>15</v>
      </c>
      <c r="B755" s="340">
        <v>1</v>
      </c>
      <c r="C755" s="336" t="s">
        <v>399</v>
      </c>
      <c r="D755" s="34" t="s">
        <v>400</v>
      </c>
      <c r="E755" s="336" t="s">
        <v>374</v>
      </c>
      <c r="F755" s="336" t="s">
        <v>1</v>
      </c>
    </row>
    <row r="756" spans="1:6" ht="12.75">
      <c r="A756" s="340" t="s">
        <v>15</v>
      </c>
      <c r="B756" s="340">
        <v>1</v>
      </c>
      <c r="C756" s="336" t="s">
        <v>399</v>
      </c>
      <c r="D756" s="34" t="s">
        <v>400</v>
      </c>
      <c r="E756" s="336" t="s">
        <v>374</v>
      </c>
      <c r="F756" s="336" t="s">
        <v>434</v>
      </c>
    </row>
    <row r="757" spans="1:6" ht="12.75">
      <c r="A757" s="340" t="s">
        <v>15</v>
      </c>
      <c r="B757" s="340">
        <v>2</v>
      </c>
      <c r="C757" s="336" t="s">
        <v>489</v>
      </c>
      <c r="D757" s="34" t="s">
        <v>400</v>
      </c>
      <c r="E757" s="336" t="s">
        <v>374</v>
      </c>
      <c r="F757" s="336" t="s">
        <v>601</v>
      </c>
    </row>
    <row r="758" spans="1:6" ht="12.75">
      <c r="A758" s="340" t="s">
        <v>15</v>
      </c>
      <c r="B758" s="340">
        <v>2</v>
      </c>
      <c r="C758" s="336" t="s">
        <v>489</v>
      </c>
      <c r="D758" s="34" t="s">
        <v>400</v>
      </c>
      <c r="E758" s="336" t="s">
        <v>374</v>
      </c>
      <c r="F758" s="336" t="s">
        <v>661</v>
      </c>
    </row>
    <row r="759" spans="1:6" ht="12.75">
      <c r="A759" s="334" t="s">
        <v>15</v>
      </c>
      <c r="B759" s="334">
        <v>2</v>
      </c>
      <c r="C759" s="341" t="s">
        <v>489</v>
      </c>
      <c r="D759" s="34" t="s">
        <v>400</v>
      </c>
      <c r="E759" s="341" t="s">
        <v>398</v>
      </c>
      <c r="F759" s="341" t="s">
        <v>434</v>
      </c>
    </row>
    <row r="760" spans="1:6" ht="12.75">
      <c r="A760" s="138" t="s">
        <v>15</v>
      </c>
      <c r="B760" s="138">
        <v>3</v>
      </c>
      <c r="C760" s="132" t="s">
        <v>406</v>
      </c>
      <c r="D760" s="34" t="s">
        <v>400</v>
      </c>
      <c r="E760" s="132" t="s">
        <v>418</v>
      </c>
      <c r="F760" s="132" t="s">
        <v>662</v>
      </c>
    </row>
    <row r="761" spans="1:6" ht="12.75">
      <c r="A761" s="114" t="s">
        <v>10</v>
      </c>
      <c r="B761" s="114">
        <v>1</v>
      </c>
      <c r="C761" s="342" t="s">
        <v>467</v>
      </c>
      <c r="D761" s="34" t="s">
        <v>469</v>
      </c>
      <c r="E761" s="342" t="s">
        <v>377</v>
      </c>
      <c r="F761" s="342" t="s">
        <v>434</v>
      </c>
    </row>
    <row r="762" spans="1:6" ht="12.75">
      <c r="A762" s="114" t="s">
        <v>13</v>
      </c>
      <c r="B762" s="114">
        <v>1</v>
      </c>
      <c r="C762" s="342" t="s">
        <v>393</v>
      </c>
      <c r="D762" s="34" t="s">
        <v>469</v>
      </c>
      <c r="E762" s="342" t="s">
        <v>377</v>
      </c>
      <c r="F762" s="342" t="s">
        <v>434</v>
      </c>
    </row>
    <row r="763" spans="1:6" ht="12.75">
      <c r="A763" s="114" t="s">
        <v>13</v>
      </c>
      <c r="B763" s="114">
        <v>1</v>
      </c>
      <c r="C763" s="342" t="s">
        <v>393</v>
      </c>
      <c r="D763" s="34" t="s">
        <v>469</v>
      </c>
      <c r="E763" s="342" t="s">
        <v>377</v>
      </c>
      <c r="F763" s="342" t="s">
        <v>533</v>
      </c>
    </row>
    <row r="764" spans="1:6" ht="12.75">
      <c r="A764" s="114" t="s">
        <v>13</v>
      </c>
      <c r="B764" s="114">
        <v>3</v>
      </c>
      <c r="C764" s="342" t="s">
        <v>393</v>
      </c>
      <c r="D764" s="34" t="s">
        <v>469</v>
      </c>
      <c r="E764" s="342" t="s">
        <v>377</v>
      </c>
      <c r="F764" s="342" t="s">
        <v>601</v>
      </c>
    </row>
    <row r="765" spans="1:6" ht="12.75">
      <c r="A765" s="337" t="s">
        <v>13</v>
      </c>
      <c r="B765" s="337">
        <v>1</v>
      </c>
      <c r="C765" s="55" t="s">
        <v>393</v>
      </c>
      <c r="D765" s="34" t="s">
        <v>469</v>
      </c>
      <c r="F765" s="55" t="s">
        <v>535</v>
      </c>
    </row>
    <row r="766" spans="1:6" ht="12.75">
      <c r="A766" s="340" t="s">
        <v>15</v>
      </c>
      <c r="B766" s="340">
        <v>1</v>
      </c>
      <c r="C766" s="336" t="s">
        <v>403</v>
      </c>
      <c r="D766" s="34" t="s">
        <v>469</v>
      </c>
      <c r="E766" s="336" t="s">
        <v>374</v>
      </c>
      <c r="F766" s="336" t="s">
        <v>436</v>
      </c>
    </row>
    <row r="767" spans="1:6" ht="12.75">
      <c r="A767" s="114" t="s">
        <v>15</v>
      </c>
      <c r="B767" s="114">
        <v>1</v>
      </c>
      <c r="C767" s="342" t="s">
        <v>403</v>
      </c>
      <c r="D767" s="34" t="s">
        <v>469</v>
      </c>
      <c r="E767" s="342" t="s">
        <v>377</v>
      </c>
      <c r="F767" s="342" t="s">
        <v>604</v>
      </c>
    </row>
    <row r="768" spans="1:6" ht="12.75">
      <c r="A768" s="334" t="s">
        <v>15</v>
      </c>
      <c r="B768" s="334">
        <v>1</v>
      </c>
      <c r="C768" s="341" t="s">
        <v>495</v>
      </c>
      <c r="D768" s="34" t="s">
        <v>469</v>
      </c>
      <c r="E768" s="341" t="s">
        <v>398</v>
      </c>
      <c r="F768" s="341" t="s">
        <v>434</v>
      </c>
    </row>
    <row r="769" spans="1:6" ht="12.75">
      <c r="A769" s="334" t="s">
        <v>17</v>
      </c>
      <c r="B769" s="334">
        <v>1</v>
      </c>
      <c r="C769" s="341" t="s">
        <v>427</v>
      </c>
      <c r="D769" s="34" t="s">
        <v>469</v>
      </c>
      <c r="E769" s="341" t="s">
        <v>398</v>
      </c>
      <c r="F769" s="341" t="s">
        <v>535</v>
      </c>
    </row>
    <row r="770" spans="1:6" ht="12.75">
      <c r="A770" s="340" t="s">
        <v>13</v>
      </c>
      <c r="B770" s="340">
        <v>1</v>
      </c>
      <c r="C770" s="336" t="s">
        <v>393</v>
      </c>
      <c r="D770" s="34" t="s">
        <v>481</v>
      </c>
      <c r="E770" s="336" t="s">
        <v>374</v>
      </c>
      <c r="F770" s="336" t="s">
        <v>598</v>
      </c>
    </row>
    <row r="771" spans="1:6" ht="12.75">
      <c r="A771" s="340" t="s">
        <v>13</v>
      </c>
      <c r="B771" s="340">
        <v>1</v>
      </c>
      <c r="C771" s="336" t="s">
        <v>393</v>
      </c>
      <c r="D771" s="34" t="s">
        <v>481</v>
      </c>
      <c r="E771" s="336" t="s">
        <v>374</v>
      </c>
      <c r="F771" s="336" t="s">
        <v>601</v>
      </c>
    </row>
    <row r="772" spans="1:6" ht="12.75">
      <c r="A772" s="340" t="s">
        <v>13</v>
      </c>
      <c r="B772" s="340">
        <v>1</v>
      </c>
      <c r="C772" s="336" t="s">
        <v>393</v>
      </c>
      <c r="D772" s="34" t="s">
        <v>481</v>
      </c>
      <c r="E772" s="336" t="s">
        <v>374</v>
      </c>
      <c r="F772" s="336" t="s">
        <v>662</v>
      </c>
    </row>
    <row r="773" spans="1:6" ht="12.75">
      <c r="A773" s="334" t="s">
        <v>13</v>
      </c>
      <c r="B773" s="334">
        <v>1</v>
      </c>
      <c r="C773" s="341" t="s">
        <v>393</v>
      </c>
      <c r="D773" s="34" t="s">
        <v>481</v>
      </c>
      <c r="E773" s="341" t="s">
        <v>398</v>
      </c>
      <c r="F773" s="341" t="s">
        <v>434</v>
      </c>
    </row>
    <row r="774" spans="1:6" ht="12.75">
      <c r="A774" s="334" t="s">
        <v>13</v>
      </c>
      <c r="B774" s="334">
        <v>3</v>
      </c>
      <c r="C774" s="341" t="s">
        <v>393</v>
      </c>
      <c r="D774" s="34" t="s">
        <v>481</v>
      </c>
      <c r="E774" s="341" t="s">
        <v>398</v>
      </c>
      <c r="F774" s="341" t="s">
        <v>535</v>
      </c>
    </row>
    <row r="775" spans="1:6" ht="12.75">
      <c r="A775" s="114" t="s">
        <v>13</v>
      </c>
      <c r="B775" s="114">
        <v>1</v>
      </c>
      <c r="C775" s="342" t="s">
        <v>393</v>
      </c>
      <c r="D775" s="34" t="s">
        <v>481</v>
      </c>
      <c r="E775" s="342" t="s">
        <v>377</v>
      </c>
      <c r="F775" s="342" t="s">
        <v>601</v>
      </c>
    </row>
    <row r="776" spans="1:6" ht="12.75">
      <c r="A776" s="340" t="s">
        <v>15</v>
      </c>
      <c r="B776" s="340">
        <v>1</v>
      </c>
      <c r="C776" s="336" t="s">
        <v>403</v>
      </c>
      <c r="D776" s="34" t="s">
        <v>481</v>
      </c>
      <c r="E776" s="336" t="s">
        <v>374</v>
      </c>
      <c r="F776" s="336" t="s">
        <v>436</v>
      </c>
    </row>
    <row r="777" spans="1:6" ht="12.75">
      <c r="A777" s="340" t="s">
        <v>15</v>
      </c>
      <c r="B777" s="340">
        <v>1</v>
      </c>
      <c r="C777" s="336" t="s">
        <v>403</v>
      </c>
      <c r="D777" s="34" t="s">
        <v>481</v>
      </c>
      <c r="E777" s="336" t="s">
        <v>374</v>
      </c>
      <c r="F777" s="336" t="s">
        <v>533</v>
      </c>
    </row>
    <row r="778" spans="1:6" ht="12.75">
      <c r="A778" s="340" t="s">
        <v>15</v>
      </c>
      <c r="B778" s="340">
        <v>1</v>
      </c>
      <c r="C778" s="336" t="s">
        <v>403</v>
      </c>
      <c r="D778" s="34" t="s">
        <v>481</v>
      </c>
      <c r="E778" s="336" t="s">
        <v>374</v>
      </c>
      <c r="F778" s="336" t="s">
        <v>661</v>
      </c>
    </row>
    <row r="779" spans="1:6" ht="12.75">
      <c r="A779" s="334" t="s">
        <v>15</v>
      </c>
      <c r="B779" s="334">
        <v>1</v>
      </c>
      <c r="C779" s="341" t="s">
        <v>495</v>
      </c>
      <c r="D779" s="34" t="s">
        <v>481</v>
      </c>
      <c r="E779" s="341" t="s">
        <v>398</v>
      </c>
      <c r="F779" s="341" t="s">
        <v>533</v>
      </c>
    </row>
    <row r="780" spans="1:6" ht="12.75">
      <c r="A780" s="334" t="s">
        <v>15</v>
      </c>
      <c r="B780" s="334">
        <v>1</v>
      </c>
      <c r="C780" s="341" t="s">
        <v>497</v>
      </c>
      <c r="D780" s="34" t="s">
        <v>481</v>
      </c>
      <c r="E780" s="341" t="s">
        <v>398</v>
      </c>
      <c r="F780" s="341" t="s">
        <v>535</v>
      </c>
    </row>
    <row r="781" spans="1:6" ht="12.75">
      <c r="A781" s="340" t="s">
        <v>15</v>
      </c>
      <c r="B781" s="340">
        <v>1</v>
      </c>
      <c r="C781" s="336" t="s">
        <v>405</v>
      </c>
      <c r="D781" s="34" t="s">
        <v>481</v>
      </c>
      <c r="E781" s="336" t="s">
        <v>374</v>
      </c>
      <c r="F781" s="336" t="s">
        <v>598</v>
      </c>
    </row>
    <row r="782" spans="1:6" ht="12.75">
      <c r="A782" s="340" t="s">
        <v>48</v>
      </c>
      <c r="B782" s="340">
        <v>1</v>
      </c>
      <c r="C782" s="336" t="s">
        <v>446</v>
      </c>
      <c r="D782" s="34" t="s">
        <v>613</v>
      </c>
      <c r="E782" s="336" t="s">
        <v>374</v>
      </c>
      <c r="F782" s="336" t="s">
        <v>598</v>
      </c>
    </row>
    <row r="783" spans="1:6" ht="12.75">
      <c r="A783" s="340" t="s">
        <v>48</v>
      </c>
      <c r="B783" s="340">
        <v>1</v>
      </c>
      <c r="C783" s="336" t="s">
        <v>446</v>
      </c>
      <c r="D783" s="34" t="s">
        <v>613</v>
      </c>
      <c r="E783" s="336" t="s">
        <v>374</v>
      </c>
      <c r="F783" s="336" t="s">
        <v>601</v>
      </c>
    </row>
    <row r="784" spans="1:6" ht="12.75">
      <c r="A784" s="114" t="s">
        <v>48</v>
      </c>
      <c r="B784" s="114">
        <v>1</v>
      </c>
      <c r="C784" s="342" t="s">
        <v>446</v>
      </c>
      <c r="D784" s="34" t="s">
        <v>613</v>
      </c>
      <c r="E784" s="342" t="s">
        <v>377</v>
      </c>
      <c r="F784" s="342" t="s">
        <v>661</v>
      </c>
    </row>
    <row r="785" spans="1:6" ht="12.75">
      <c r="A785" s="340" t="s">
        <v>10</v>
      </c>
      <c r="B785" s="340">
        <v>1</v>
      </c>
      <c r="C785" s="336" t="s">
        <v>467</v>
      </c>
      <c r="D785" s="34" t="s">
        <v>474</v>
      </c>
      <c r="E785" s="336" t="s">
        <v>374</v>
      </c>
      <c r="F785" s="336" t="s">
        <v>436</v>
      </c>
    </row>
    <row r="786" spans="1:6" ht="12.75">
      <c r="A786" s="337" t="s">
        <v>15</v>
      </c>
      <c r="B786" s="337">
        <v>1</v>
      </c>
      <c r="C786" s="55" t="s">
        <v>399</v>
      </c>
      <c r="D786" s="34" t="s">
        <v>474</v>
      </c>
      <c r="F786" s="55" t="s">
        <v>662</v>
      </c>
    </row>
    <row r="787" spans="1:6" ht="12.75">
      <c r="A787" s="340" t="s">
        <v>15</v>
      </c>
      <c r="B787" s="340">
        <v>1</v>
      </c>
      <c r="C787" s="336" t="s">
        <v>405</v>
      </c>
      <c r="D787" s="34" t="s">
        <v>474</v>
      </c>
      <c r="E787" s="336" t="s">
        <v>374</v>
      </c>
      <c r="F787" s="336" t="s">
        <v>533</v>
      </c>
    </row>
    <row r="788" spans="1:6" ht="12.75">
      <c r="A788" s="340" t="s">
        <v>15</v>
      </c>
      <c r="B788" s="340">
        <v>3</v>
      </c>
      <c r="C788" s="336" t="s">
        <v>405</v>
      </c>
      <c r="D788" s="34" t="s">
        <v>474</v>
      </c>
      <c r="E788" s="336" t="s">
        <v>374</v>
      </c>
      <c r="F788" s="336" t="s">
        <v>604</v>
      </c>
    </row>
    <row r="789" spans="1:6" ht="12.75">
      <c r="A789" s="334" t="s">
        <v>15</v>
      </c>
      <c r="B789" s="334">
        <v>1</v>
      </c>
      <c r="C789" s="341" t="s">
        <v>405</v>
      </c>
      <c r="D789" s="34" t="s">
        <v>474</v>
      </c>
      <c r="E789" s="341" t="s">
        <v>398</v>
      </c>
      <c r="F789" s="341" t="s">
        <v>436</v>
      </c>
    </row>
    <row r="790" spans="1:6" ht="12.75">
      <c r="A790" s="334" t="s">
        <v>15</v>
      </c>
      <c r="B790" s="334">
        <v>2</v>
      </c>
      <c r="C790" s="341" t="s">
        <v>405</v>
      </c>
      <c r="D790" s="34" t="s">
        <v>474</v>
      </c>
      <c r="E790" s="341" t="s">
        <v>398</v>
      </c>
      <c r="F790" s="341" t="s">
        <v>604</v>
      </c>
    </row>
    <row r="791" spans="1:6" ht="12.75">
      <c r="A791" s="114" t="s">
        <v>15</v>
      </c>
      <c r="B791" s="114">
        <v>1</v>
      </c>
      <c r="C791" s="342" t="s">
        <v>405</v>
      </c>
      <c r="D791" s="34" t="s">
        <v>474</v>
      </c>
      <c r="E791" s="342" t="s">
        <v>377</v>
      </c>
      <c r="F791" s="342" t="s">
        <v>436</v>
      </c>
    </row>
    <row r="792" spans="1:6" ht="12.75">
      <c r="A792" s="337" t="s">
        <v>15</v>
      </c>
      <c r="B792" s="337">
        <v>1</v>
      </c>
      <c r="C792" s="55" t="s">
        <v>405</v>
      </c>
      <c r="D792" s="34" t="s">
        <v>474</v>
      </c>
      <c r="F792" s="55" t="s">
        <v>662</v>
      </c>
    </row>
    <row r="793" spans="1:6" ht="12.75">
      <c r="A793" s="340" t="s">
        <v>15</v>
      </c>
      <c r="B793" s="340">
        <v>1</v>
      </c>
      <c r="C793" s="336" t="s">
        <v>403</v>
      </c>
      <c r="D793" s="34" t="s">
        <v>492</v>
      </c>
      <c r="E793" s="336" t="s">
        <v>374</v>
      </c>
      <c r="F793" s="336" t="s">
        <v>434</v>
      </c>
    </row>
    <row r="794" spans="1:6" ht="12.75">
      <c r="A794" s="337" t="s">
        <v>17</v>
      </c>
      <c r="B794" s="337">
        <v>1</v>
      </c>
      <c r="C794" s="55" t="s">
        <v>7</v>
      </c>
      <c r="D794" s="34" t="s">
        <v>688</v>
      </c>
      <c r="F794" s="55" t="s">
        <v>662</v>
      </c>
    </row>
    <row r="795" spans="1:6" ht="12.75">
      <c r="A795" s="334" t="s">
        <v>13</v>
      </c>
      <c r="B795" s="334">
        <v>1</v>
      </c>
      <c r="C795" s="341" t="s">
        <v>393</v>
      </c>
      <c r="D795" s="34" t="s">
        <v>636</v>
      </c>
      <c r="E795" s="341" t="s">
        <v>398</v>
      </c>
      <c r="F795" s="341" t="s">
        <v>598</v>
      </c>
    </row>
    <row r="796" spans="1:6" ht="12.75">
      <c r="A796" s="340" t="s">
        <v>17</v>
      </c>
      <c r="B796" s="340">
        <v>1</v>
      </c>
      <c r="C796" s="336" t="s">
        <v>425</v>
      </c>
      <c r="D796" s="34" t="s">
        <v>522</v>
      </c>
      <c r="E796" s="336" t="s">
        <v>374</v>
      </c>
      <c r="F796" s="336" t="s">
        <v>436</v>
      </c>
    </row>
    <row r="797" spans="1:6" ht="12.75">
      <c r="A797" s="340" t="s">
        <v>17</v>
      </c>
      <c r="B797" s="340">
        <v>1</v>
      </c>
      <c r="C797" s="336" t="s">
        <v>425</v>
      </c>
      <c r="D797" s="34" t="s">
        <v>522</v>
      </c>
      <c r="E797" s="336" t="s">
        <v>374</v>
      </c>
      <c r="F797" s="336" t="s">
        <v>662</v>
      </c>
    </row>
    <row r="798" spans="1:6" ht="12.75">
      <c r="A798" s="340" t="s">
        <v>371</v>
      </c>
      <c r="B798" s="340">
        <v>1</v>
      </c>
      <c r="C798" s="336" t="s">
        <v>372</v>
      </c>
      <c r="D798" s="34" t="s">
        <v>426</v>
      </c>
      <c r="E798" s="336" t="s">
        <v>374</v>
      </c>
      <c r="F798" s="336" t="s">
        <v>601</v>
      </c>
    </row>
    <row r="799" spans="1:6" ht="12.75">
      <c r="A799" s="334" t="s">
        <v>371</v>
      </c>
      <c r="B799" s="334">
        <v>1</v>
      </c>
      <c r="C799" s="341" t="s">
        <v>372</v>
      </c>
      <c r="D799" s="34" t="s">
        <v>426</v>
      </c>
      <c r="E799" s="341" t="s">
        <v>398</v>
      </c>
      <c r="F799" s="341" t="s">
        <v>661</v>
      </c>
    </row>
    <row r="800" spans="1:6" ht="12.75">
      <c r="A800" s="114" t="s">
        <v>371</v>
      </c>
      <c r="B800" s="114">
        <v>1</v>
      </c>
      <c r="C800" s="342" t="s">
        <v>372</v>
      </c>
      <c r="D800" s="34" t="s">
        <v>426</v>
      </c>
      <c r="E800" s="342" t="s">
        <v>377</v>
      </c>
      <c r="F800" s="342" t="s">
        <v>598</v>
      </c>
    </row>
    <row r="801" spans="1:6" ht="12.75">
      <c r="A801" s="114" t="s">
        <v>371</v>
      </c>
      <c r="B801" s="114">
        <v>2</v>
      </c>
      <c r="C801" s="342" t="s">
        <v>372</v>
      </c>
      <c r="D801" s="34" t="s">
        <v>426</v>
      </c>
      <c r="E801" s="342" t="s">
        <v>377</v>
      </c>
      <c r="F801" s="342" t="s">
        <v>601</v>
      </c>
    </row>
    <row r="802" spans="1:6" ht="12.75">
      <c r="A802" s="337" t="s">
        <v>371</v>
      </c>
      <c r="B802" s="337">
        <v>1</v>
      </c>
      <c r="C802" s="55" t="s">
        <v>372</v>
      </c>
      <c r="D802" s="34" t="s">
        <v>426</v>
      </c>
      <c r="F802" s="55" t="s">
        <v>598</v>
      </c>
    </row>
    <row r="803" spans="1:6" ht="12.75">
      <c r="A803" s="334" t="s">
        <v>448</v>
      </c>
      <c r="B803" s="334">
        <v>1</v>
      </c>
      <c r="C803" s="341" t="s">
        <v>449</v>
      </c>
      <c r="D803" s="34" t="s">
        <v>426</v>
      </c>
      <c r="E803" s="341" t="s">
        <v>398</v>
      </c>
      <c r="F803" s="341" t="s">
        <v>598</v>
      </c>
    </row>
    <row r="804" spans="1:6" ht="12.75">
      <c r="A804" s="340" t="s">
        <v>10</v>
      </c>
      <c r="B804" s="340">
        <v>1</v>
      </c>
      <c r="C804" s="336" t="s">
        <v>467</v>
      </c>
      <c r="D804" s="34" t="s">
        <v>426</v>
      </c>
      <c r="E804" s="336" t="s">
        <v>374</v>
      </c>
      <c r="F804" s="336" t="s">
        <v>601</v>
      </c>
    </row>
    <row r="805" spans="1:6" ht="12.75">
      <c r="A805" s="114" t="s">
        <v>10</v>
      </c>
      <c r="B805" s="114">
        <v>2</v>
      </c>
      <c r="C805" s="342" t="s">
        <v>467</v>
      </c>
      <c r="D805" s="34" t="s">
        <v>426</v>
      </c>
      <c r="E805" s="342" t="s">
        <v>377</v>
      </c>
      <c r="F805" s="342" t="s">
        <v>661</v>
      </c>
    </row>
    <row r="806" spans="1:6" ht="12.75">
      <c r="A806" s="340" t="s">
        <v>11</v>
      </c>
      <c r="B806" s="340">
        <v>2</v>
      </c>
      <c r="C806" s="336" t="s">
        <v>12</v>
      </c>
      <c r="D806" s="34" t="s">
        <v>426</v>
      </c>
      <c r="E806" s="336" t="s">
        <v>374</v>
      </c>
      <c r="F806" s="336" t="s">
        <v>601</v>
      </c>
    </row>
    <row r="807" spans="1:6" ht="12.75">
      <c r="A807" s="340" t="s">
        <v>11</v>
      </c>
      <c r="B807" s="340">
        <v>2</v>
      </c>
      <c r="C807" s="336" t="s">
        <v>12</v>
      </c>
      <c r="D807" s="34" t="s">
        <v>426</v>
      </c>
      <c r="E807" s="336" t="s">
        <v>374</v>
      </c>
      <c r="F807" s="336" t="s">
        <v>662</v>
      </c>
    </row>
    <row r="808" spans="1:6" ht="12.75">
      <c r="A808" s="334" t="s">
        <v>11</v>
      </c>
      <c r="B808" s="334">
        <v>1</v>
      </c>
      <c r="C808" s="341" t="s">
        <v>12</v>
      </c>
      <c r="D808" s="34" t="s">
        <v>426</v>
      </c>
      <c r="E808" s="341" t="s">
        <v>398</v>
      </c>
      <c r="F808" s="341" t="s">
        <v>661</v>
      </c>
    </row>
    <row r="809" spans="1:6" ht="12.75">
      <c r="A809" s="114" t="s">
        <v>11</v>
      </c>
      <c r="B809" s="114">
        <v>2</v>
      </c>
      <c r="C809" s="342" t="s">
        <v>12</v>
      </c>
      <c r="D809" s="34" t="s">
        <v>426</v>
      </c>
      <c r="E809" s="342" t="s">
        <v>377</v>
      </c>
      <c r="F809" s="342" t="s">
        <v>601</v>
      </c>
    </row>
    <row r="810" spans="1:6" ht="12.75">
      <c r="A810" s="114" t="s">
        <v>11</v>
      </c>
      <c r="B810" s="114">
        <v>1</v>
      </c>
      <c r="C810" s="342" t="s">
        <v>12</v>
      </c>
      <c r="D810" s="34" t="s">
        <v>426</v>
      </c>
      <c r="E810" s="342" t="s">
        <v>377</v>
      </c>
      <c r="F810" s="342" t="s">
        <v>661</v>
      </c>
    </row>
    <row r="811" spans="1:6" ht="12.75">
      <c r="A811" s="340" t="s">
        <v>17</v>
      </c>
      <c r="B811" s="340">
        <v>2</v>
      </c>
      <c r="C811" s="336" t="s">
        <v>425</v>
      </c>
      <c r="D811" s="34" t="s">
        <v>426</v>
      </c>
      <c r="E811" s="336" t="s">
        <v>374</v>
      </c>
      <c r="F811" s="336" t="s">
        <v>535</v>
      </c>
    </row>
    <row r="812" spans="1:6" ht="12.75">
      <c r="A812" s="340" t="s">
        <v>17</v>
      </c>
      <c r="B812" s="340">
        <v>1</v>
      </c>
      <c r="C812" s="336" t="s">
        <v>425</v>
      </c>
      <c r="D812" s="34" t="s">
        <v>426</v>
      </c>
      <c r="E812" s="336" t="s">
        <v>374</v>
      </c>
      <c r="F812" s="336" t="s">
        <v>662</v>
      </c>
    </row>
    <row r="813" spans="1:6" ht="12.75">
      <c r="A813" s="334" t="s">
        <v>17</v>
      </c>
      <c r="B813" s="334">
        <v>1</v>
      </c>
      <c r="C813" s="341" t="s">
        <v>425</v>
      </c>
      <c r="D813" s="34" t="s">
        <v>426</v>
      </c>
      <c r="E813" s="341" t="s">
        <v>398</v>
      </c>
      <c r="F813" s="341" t="s">
        <v>1</v>
      </c>
    </row>
    <row r="814" spans="1:6" ht="12.75">
      <c r="A814" s="334" t="s">
        <v>17</v>
      </c>
      <c r="B814" s="334">
        <v>1</v>
      </c>
      <c r="C814" s="341" t="s">
        <v>425</v>
      </c>
      <c r="D814" s="34" t="s">
        <v>426</v>
      </c>
      <c r="E814" s="341" t="s">
        <v>398</v>
      </c>
      <c r="F814" s="341" t="s">
        <v>535</v>
      </c>
    </row>
    <row r="815" spans="1:6" ht="12.75">
      <c r="A815" s="334" t="s">
        <v>17</v>
      </c>
      <c r="B815" s="334">
        <v>1</v>
      </c>
      <c r="C815" s="341" t="s">
        <v>425</v>
      </c>
      <c r="D815" s="34" t="s">
        <v>426</v>
      </c>
      <c r="E815" s="341" t="s">
        <v>398</v>
      </c>
      <c r="F815" s="341" t="s">
        <v>598</v>
      </c>
    </row>
    <row r="816" spans="1:6" ht="12.75">
      <c r="A816" s="334" t="s">
        <v>17</v>
      </c>
      <c r="B816" s="334">
        <v>1</v>
      </c>
      <c r="C816" s="341" t="s">
        <v>425</v>
      </c>
      <c r="D816" s="34" t="s">
        <v>426</v>
      </c>
      <c r="E816" s="341" t="s">
        <v>398</v>
      </c>
      <c r="F816" s="341" t="s">
        <v>601</v>
      </c>
    </row>
    <row r="817" spans="1:6" ht="12.75">
      <c r="A817" s="334" t="s">
        <v>17</v>
      </c>
      <c r="B817" s="334">
        <v>2</v>
      </c>
      <c r="C817" s="341" t="s">
        <v>425</v>
      </c>
      <c r="D817" s="34" t="s">
        <v>426</v>
      </c>
      <c r="E817" s="341" t="s">
        <v>398</v>
      </c>
      <c r="F817" s="341" t="s">
        <v>661</v>
      </c>
    </row>
    <row r="818" spans="1:6" ht="12.75">
      <c r="A818" s="114" t="s">
        <v>17</v>
      </c>
      <c r="B818" s="114">
        <v>1</v>
      </c>
      <c r="C818" s="342" t="s">
        <v>425</v>
      </c>
      <c r="D818" s="34" t="s">
        <v>426</v>
      </c>
      <c r="E818" s="342" t="s">
        <v>377</v>
      </c>
      <c r="F818" s="342" t="s">
        <v>598</v>
      </c>
    </row>
    <row r="819" spans="1:6" ht="12.75">
      <c r="A819" s="114" t="s">
        <v>17</v>
      </c>
      <c r="B819" s="114">
        <v>1</v>
      </c>
      <c r="C819" s="342" t="s">
        <v>425</v>
      </c>
      <c r="D819" s="34" t="s">
        <v>426</v>
      </c>
      <c r="E819" s="342" t="s">
        <v>377</v>
      </c>
      <c r="F819" s="342" t="s">
        <v>601</v>
      </c>
    </row>
    <row r="820" spans="1:6" ht="12.75">
      <c r="A820" s="334" t="s">
        <v>530</v>
      </c>
      <c r="B820" s="334">
        <v>1</v>
      </c>
      <c r="C820" s="341" t="s">
        <v>531</v>
      </c>
      <c r="D820" s="34" t="s">
        <v>532</v>
      </c>
      <c r="E820" s="341" t="s">
        <v>398</v>
      </c>
      <c r="F820" s="341" t="s">
        <v>533</v>
      </c>
    </row>
    <row r="821" spans="1:6" ht="12.75">
      <c r="A821" s="340" t="s">
        <v>17</v>
      </c>
      <c r="B821" s="340">
        <v>1</v>
      </c>
      <c r="C821" s="336" t="s">
        <v>425</v>
      </c>
      <c r="D821" s="34" t="s">
        <v>694</v>
      </c>
      <c r="E821" s="336" t="s">
        <v>374</v>
      </c>
      <c r="F821" s="336" t="s">
        <v>662</v>
      </c>
    </row>
    <row r="822" spans="1:6" ht="12.75">
      <c r="A822" s="340" t="s">
        <v>17</v>
      </c>
      <c r="B822" s="340">
        <v>1</v>
      </c>
      <c r="C822" s="336" t="s">
        <v>425</v>
      </c>
      <c r="D822" s="34" t="s">
        <v>695</v>
      </c>
      <c r="E822" s="336" t="s">
        <v>374</v>
      </c>
      <c r="F822" s="336" t="s">
        <v>662</v>
      </c>
    </row>
    <row r="823" spans="1:6" ht="12.75">
      <c r="A823" s="340" t="s">
        <v>8</v>
      </c>
      <c r="B823" s="340">
        <v>2</v>
      </c>
      <c r="C823" s="336" t="s">
        <v>9</v>
      </c>
      <c r="D823" s="34" t="s">
        <v>665</v>
      </c>
      <c r="E823" s="336" t="s">
        <v>374</v>
      </c>
      <c r="F823" s="336" t="s">
        <v>662</v>
      </c>
    </row>
    <row r="824" spans="1:6" ht="12.75">
      <c r="A824" s="340" t="s">
        <v>15</v>
      </c>
      <c r="B824" s="340">
        <v>1</v>
      </c>
      <c r="C824" s="336" t="s">
        <v>495</v>
      </c>
      <c r="D824" s="34" t="s">
        <v>647</v>
      </c>
      <c r="E824" s="336" t="s">
        <v>374</v>
      </c>
      <c r="F824" s="336" t="s">
        <v>604</v>
      </c>
    </row>
    <row r="825" spans="1:6" ht="12.75">
      <c r="A825" s="334" t="s">
        <v>371</v>
      </c>
      <c r="B825" s="334">
        <v>1</v>
      </c>
      <c r="C825" s="341" t="s">
        <v>372</v>
      </c>
      <c r="D825" s="34"/>
      <c r="E825" s="341" t="s">
        <v>375</v>
      </c>
      <c r="F825" s="341" t="s">
        <v>1</v>
      </c>
    </row>
    <row r="826" spans="1:6" ht="12.75">
      <c r="A826" s="334" t="s">
        <v>380</v>
      </c>
      <c r="B826" s="334">
        <v>1</v>
      </c>
      <c r="C826" s="341" t="s">
        <v>382</v>
      </c>
      <c r="D826" s="34"/>
      <c r="E826" s="341" t="s">
        <v>375</v>
      </c>
      <c r="F826" s="341" t="s">
        <v>1</v>
      </c>
    </row>
    <row r="827" spans="1:6" ht="12.75">
      <c r="A827" s="340" t="s">
        <v>8</v>
      </c>
      <c r="B827" s="340">
        <v>1</v>
      </c>
      <c r="C827" s="336" t="s">
        <v>9</v>
      </c>
      <c r="D827" s="34"/>
      <c r="E827" s="336" t="s">
        <v>374</v>
      </c>
      <c r="F827" s="336" t="s">
        <v>661</v>
      </c>
    </row>
    <row r="828" spans="1:6" ht="12.75">
      <c r="A828" s="340" t="s">
        <v>11</v>
      </c>
      <c r="B828" s="340">
        <v>1</v>
      </c>
      <c r="C828" s="336" t="s">
        <v>12</v>
      </c>
      <c r="D828" s="34"/>
      <c r="E828" s="336" t="s">
        <v>374</v>
      </c>
      <c r="F828" s="336" t="s">
        <v>1</v>
      </c>
    </row>
    <row r="829" spans="1:6" ht="12.75">
      <c r="A829" s="340" t="s">
        <v>13</v>
      </c>
      <c r="B829" s="340">
        <v>1</v>
      </c>
      <c r="C829" s="336" t="s">
        <v>393</v>
      </c>
      <c r="D829" s="34"/>
      <c r="E829" s="336" t="s">
        <v>374</v>
      </c>
      <c r="F829" s="336" t="s">
        <v>661</v>
      </c>
    </row>
    <row r="830" spans="1:6" ht="12.75">
      <c r="A830" s="334" t="s">
        <v>13</v>
      </c>
      <c r="B830" s="334">
        <v>2</v>
      </c>
      <c r="C830" s="341" t="s">
        <v>393</v>
      </c>
      <c r="D830" s="34"/>
      <c r="E830" s="341" t="s">
        <v>375</v>
      </c>
      <c r="F830" s="341" t="s">
        <v>1</v>
      </c>
    </row>
    <row r="831" spans="1:6" ht="12.75">
      <c r="A831" s="337" t="s">
        <v>13</v>
      </c>
      <c r="B831" s="337">
        <v>1</v>
      </c>
      <c r="C831" s="55" t="s">
        <v>393</v>
      </c>
      <c r="D831" s="34"/>
      <c r="F831" s="55" t="s">
        <v>1</v>
      </c>
    </row>
    <row r="832" spans="1:6" ht="12.75">
      <c r="A832" s="334" t="s">
        <v>15</v>
      </c>
      <c r="B832" s="334">
        <v>1</v>
      </c>
      <c r="C832" s="341" t="s">
        <v>491</v>
      </c>
      <c r="D832" s="34"/>
      <c r="E832" s="341" t="s">
        <v>375</v>
      </c>
      <c r="F832" s="341" t="s">
        <v>661</v>
      </c>
    </row>
    <row r="833" spans="1:6" ht="12.75">
      <c r="A833" s="334" t="s">
        <v>15</v>
      </c>
      <c r="B833" s="334">
        <v>1</v>
      </c>
      <c r="C833" s="341" t="s">
        <v>405</v>
      </c>
      <c r="D833" s="34"/>
      <c r="E833" s="341" t="s">
        <v>375</v>
      </c>
      <c r="F833" s="341" t="s">
        <v>1</v>
      </c>
    </row>
    <row r="834" spans="1:6" ht="12.75">
      <c r="A834" s="27" t="s">
        <v>15</v>
      </c>
      <c r="B834" s="27">
        <v>1</v>
      </c>
      <c r="C834" s="338" t="s">
        <v>406</v>
      </c>
      <c r="D834" s="34"/>
      <c r="E834" s="338" t="s">
        <v>408</v>
      </c>
      <c r="F834" s="338" t="s">
        <v>598</v>
      </c>
    </row>
    <row r="835" spans="1:6" ht="12.75">
      <c r="A835" s="340" t="s">
        <v>17</v>
      </c>
      <c r="B835" s="340">
        <v>1</v>
      </c>
      <c r="C835" s="336" t="s">
        <v>7</v>
      </c>
      <c r="D835" s="34"/>
      <c r="E835" s="336" t="s">
        <v>374</v>
      </c>
      <c r="F835" s="336" t="s">
        <v>662</v>
      </c>
    </row>
    <row r="836" spans="1:6" ht="12.75">
      <c r="A836" s="334" t="s">
        <v>17</v>
      </c>
      <c r="B836" s="334">
        <v>1</v>
      </c>
      <c r="C836" s="341" t="s">
        <v>7</v>
      </c>
      <c r="D836" s="34"/>
      <c r="E836" s="341" t="s">
        <v>375</v>
      </c>
      <c r="F836" s="341" t="s">
        <v>1</v>
      </c>
    </row>
    <row r="837" spans="1:6" ht="12.75">
      <c r="A837" s="340" t="s">
        <v>17</v>
      </c>
      <c r="B837" s="340">
        <v>1</v>
      </c>
      <c r="C837" s="336" t="s">
        <v>425</v>
      </c>
      <c r="D837" s="34"/>
      <c r="E837" s="336" t="s">
        <v>374</v>
      </c>
      <c r="F837" s="336" t="s">
        <v>661</v>
      </c>
    </row>
  </sheetData>
  <printOptions gridLines="1" horizontalCentered="1" verticalCentered="1"/>
  <pageMargins left="0" right="0" top="0.5905511811023623" bottom="0.35433070866141736" header="0.3937007874015748" footer="0"/>
  <pageSetup fitToHeight="21" fitToWidth="1" horizontalDpi="600" verticalDpi="600" orientation="landscape" paperSize="9" scale="85" r:id="rId1"/>
  <headerFooter alignWithMargins="0">
    <oddHeader>&amp;C&amp;"Arial,Fett"&amp;11&amp;UÜbersicht der Träger - alle Fachdienste - im April  2010</oddHeader>
    <oddFooter>&amp;C&amp;N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10" width="8.7109375" style="0" customWidth="1"/>
    <col min="11" max="11" width="18.8515625" style="0" customWidth="1"/>
    <col min="13" max="13" width="2.421875" style="0" customWidth="1"/>
  </cols>
  <sheetData>
    <row r="1" spans="1:12" ht="15">
      <c r="A1" s="195" t="s">
        <v>80</v>
      </c>
      <c r="B1" s="172"/>
      <c r="C1" s="175"/>
      <c r="D1" s="176" t="s">
        <v>138</v>
      </c>
      <c r="E1" s="209"/>
      <c r="F1" s="210" t="s">
        <v>35</v>
      </c>
      <c r="G1" s="211" t="s">
        <v>96</v>
      </c>
      <c r="H1"/>
      <c r="I1" s="172"/>
      <c r="J1" s="172"/>
      <c r="K1" s="172"/>
      <c r="L1" s="172"/>
    </row>
    <row r="2" spans="1:12" ht="12.75">
      <c r="A2" s="196" t="s">
        <v>98</v>
      </c>
      <c r="B2" s="157" t="s">
        <v>0</v>
      </c>
      <c r="C2" s="178"/>
      <c r="D2" s="179" t="s">
        <v>139</v>
      </c>
      <c r="E2" s="212"/>
      <c r="F2" s="212" t="s">
        <v>94</v>
      </c>
      <c r="G2" s="180" t="s">
        <v>97</v>
      </c>
      <c r="H2"/>
      <c r="I2" s="188" t="s">
        <v>101</v>
      </c>
      <c r="J2" s="157" t="s">
        <v>317</v>
      </c>
      <c r="K2" s="218"/>
      <c r="L2" s="157" t="s">
        <v>100</v>
      </c>
    </row>
    <row r="3" spans="1:12" ht="13.5" thickBot="1">
      <c r="A3" s="196" t="s">
        <v>99</v>
      </c>
      <c r="B3" s="158"/>
      <c r="C3" s="181" t="s">
        <v>135</v>
      </c>
      <c r="D3" s="182" t="s">
        <v>136</v>
      </c>
      <c r="E3" s="213" t="s">
        <v>91</v>
      </c>
      <c r="F3" s="213" t="s">
        <v>95</v>
      </c>
      <c r="G3" s="183" t="s">
        <v>95</v>
      </c>
      <c r="H3"/>
      <c r="I3" s="189" t="s">
        <v>102</v>
      </c>
      <c r="J3" s="158" t="s">
        <v>318</v>
      </c>
      <c r="K3" s="158" t="s">
        <v>59</v>
      </c>
      <c r="L3" s="158" t="s">
        <v>60</v>
      </c>
    </row>
    <row r="4" spans="1:13" ht="38.25">
      <c r="A4" s="30" t="s">
        <v>280</v>
      </c>
      <c r="B4" s="115" t="s">
        <v>351</v>
      </c>
      <c r="C4" s="219">
        <v>6</v>
      </c>
      <c r="D4" s="220">
        <v>1</v>
      </c>
      <c r="E4" s="174">
        <f aca="true" t="shared" si="0" ref="E4:E12">SUM(C4:D4)</f>
        <v>7</v>
      </c>
      <c r="F4" s="184" t="s">
        <v>165</v>
      </c>
      <c r="G4" s="118" t="s">
        <v>253</v>
      </c>
      <c r="H4" t="s">
        <v>39</v>
      </c>
      <c r="I4" s="17" t="s">
        <v>195</v>
      </c>
      <c r="J4" s="190">
        <v>80</v>
      </c>
      <c r="K4" s="1" t="s">
        <v>244</v>
      </c>
      <c r="L4" s="93"/>
      <c r="M4" t="s">
        <v>62</v>
      </c>
    </row>
    <row r="5" spans="1:13" ht="12.75">
      <c r="A5" s="30" t="s">
        <v>281</v>
      </c>
      <c r="B5" t="s">
        <v>242</v>
      </c>
      <c r="C5" s="76">
        <v>1</v>
      </c>
      <c r="D5" s="77">
        <v>3</v>
      </c>
      <c r="E5" s="75">
        <f t="shared" si="0"/>
        <v>4</v>
      </c>
      <c r="F5" s="75">
        <v>11</v>
      </c>
      <c r="G5" s="30">
        <f>SUM(E4+E5-F5)</f>
        <v>0</v>
      </c>
      <c r="H5" t="s">
        <v>39</v>
      </c>
      <c r="I5" s="17" t="s">
        <v>195</v>
      </c>
      <c r="J5" s="114">
        <v>81</v>
      </c>
      <c r="K5" s="1" t="s">
        <v>245</v>
      </c>
      <c r="L5" s="66">
        <v>8867.7</v>
      </c>
      <c r="M5" t="s">
        <v>62</v>
      </c>
    </row>
    <row r="6" spans="1:13" ht="12.75">
      <c r="A6" s="30" t="s">
        <v>281</v>
      </c>
      <c r="B6" t="s">
        <v>254</v>
      </c>
      <c r="C6" s="76">
        <v>3</v>
      </c>
      <c r="D6" s="77">
        <v>1</v>
      </c>
      <c r="E6" s="75">
        <f t="shared" si="0"/>
        <v>4</v>
      </c>
      <c r="F6" s="57" t="s">
        <v>165</v>
      </c>
      <c r="G6" s="30" t="s">
        <v>252</v>
      </c>
      <c r="H6" t="s">
        <v>39</v>
      </c>
      <c r="I6" s="17" t="s">
        <v>196</v>
      </c>
      <c r="J6" s="114">
        <v>88</v>
      </c>
      <c r="K6" s="1" t="s">
        <v>247</v>
      </c>
      <c r="L6" s="66"/>
      <c r="M6" t="s">
        <v>62</v>
      </c>
    </row>
    <row r="7" spans="1:13" ht="12.75">
      <c r="A7" s="30" t="s">
        <v>282</v>
      </c>
      <c r="B7" t="s">
        <v>243</v>
      </c>
      <c r="C7" s="76"/>
      <c r="D7" s="77"/>
      <c r="E7" s="75">
        <f t="shared" si="0"/>
        <v>0</v>
      </c>
      <c r="F7" s="75">
        <v>4</v>
      </c>
      <c r="G7" s="30">
        <f>SUM(E6+E7-F7)</f>
        <v>0</v>
      </c>
      <c r="H7" t="s">
        <v>39</v>
      </c>
      <c r="I7" s="17" t="s">
        <v>196</v>
      </c>
      <c r="J7" s="114">
        <v>82</v>
      </c>
      <c r="K7" s="1" t="s">
        <v>246</v>
      </c>
      <c r="L7" s="66"/>
      <c r="M7" t="s">
        <v>62</v>
      </c>
    </row>
    <row r="8" spans="1:13" ht="12.75">
      <c r="A8" s="30" t="s">
        <v>283</v>
      </c>
      <c r="B8" t="s">
        <v>207</v>
      </c>
      <c r="C8" s="76">
        <v>2</v>
      </c>
      <c r="D8" s="77">
        <v>4</v>
      </c>
      <c r="E8" s="78">
        <f t="shared" si="0"/>
        <v>6</v>
      </c>
      <c r="F8" s="25">
        <v>6</v>
      </c>
      <c r="G8" s="30">
        <f>SUM(E8-F8)</f>
        <v>0</v>
      </c>
      <c r="H8" t="s">
        <v>40</v>
      </c>
      <c r="I8" s="17" t="s">
        <v>103</v>
      </c>
      <c r="J8" s="114">
        <v>17</v>
      </c>
      <c r="K8" s="1" t="s">
        <v>31</v>
      </c>
      <c r="L8" s="66">
        <v>1983.69</v>
      </c>
      <c r="M8" t="s">
        <v>62</v>
      </c>
    </row>
    <row r="9" spans="1:13" ht="12.75">
      <c r="A9" s="30" t="s">
        <v>6</v>
      </c>
      <c r="B9" t="s">
        <v>255</v>
      </c>
      <c r="C9" s="76">
        <v>1</v>
      </c>
      <c r="D9" s="77">
        <v>4</v>
      </c>
      <c r="E9" s="78">
        <f t="shared" si="0"/>
        <v>5</v>
      </c>
      <c r="F9" s="25">
        <v>9</v>
      </c>
      <c r="G9" s="30">
        <f>SUM(E9+E10+E12-F9)</f>
        <v>2</v>
      </c>
      <c r="H9" t="s">
        <v>41</v>
      </c>
      <c r="I9" s="17" t="s">
        <v>104</v>
      </c>
      <c r="J9" s="114">
        <v>49</v>
      </c>
      <c r="K9" s="1" t="s">
        <v>107</v>
      </c>
      <c r="L9" s="66">
        <v>14073.07</v>
      </c>
      <c r="M9" t="s">
        <v>62</v>
      </c>
    </row>
    <row r="10" spans="1:13" ht="12.75">
      <c r="A10" s="30" t="s">
        <v>6</v>
      </c>
      <c r="B10" t="s">
        <v>256</v>
      </c>
      <c r="C10" s="76">
        <v>1</v>
      </c>
      <c r="D10" s="77">
        <v>5</v>
      </c>
      <c r="E10" s="78">
        <f t="shared" si="0"/>
        <v>6</v>
      </c>
      <c r="F10" s="57" t="s">
        <v>165</v>
      </c>
      <c r="G10" s="30" t="s">
        <v>167</v>
      </c>
      <c r="H10" t="s">
        <v>41</v>
      </c>
      <c r="I10" s="17" t="s">
        <v>104</v>
      </c>
      <c r="J10" s="114">
        <v>50</v>
      </c>
      <c r="K10" s="1" t="s">
        <v>56</v>
      </c>
      <c r="L10" s="66">
        <v>11678.25</v>
      </c>
      <c r="M10" t="s">
        <v>62</v>
      </c>
    </row>
    <row r="11" spans="1:13" ht="12.75">
      <c r="A11" s="30" t="s">
        <v>48</v>
      </c>
      <c r="B11" t="s">
        <v>49</v>
      </c>
      <c r="C11" s="76">
        <v>2</v>
      </c>
      <c r="D11" s="77">
        <v>2</v>
      </c>
      <c r="E11" s="78">
        <f t="shared" si="0"/>
        <v>4</v>
      </c>
      <c r="F11" s="25">
        <v>4</v>
      </c>
      <c r="G11" s="30">
        <f>SUM(E11-F11)</f>
        <v>0</v>
      </c>
      <c r="H11" t="s">
        <v>41</v>
      </c>
      <c r="I11" s="17" t="s">
        <v>105</v>
      </c>
      <c r="J11" s="114">
        <v>15</v>
      </c>
      <c r="K11" s="1" t="s">
        <v>50</v>
      </c>
      <c r="L11" s="66">
        <v>2751.26</v>
      </c>
      <c r="M11" t="s">
        <v>62</v>
      </c>
    </row>
    <row r="12" spans="1:13" ht="12.75">
      <c r="A12" s="95" t="s">
        <v>58</v>
      </c>
      <c r="B12" t="s">
        <v>257</v>
      </c>
      <c r="C12" s="221"/>
      <c r="D12" s="222"/>
      <c r="E12" s="223">
        <f t="shared" si="0"/>
        <v>0</v>
      </c>
      <c r="F12" s="204" t="s">
        <v>165</v>
      </c>
      <c r="G12" s="95" t="s">
        <v>167</v>
      </c>
      <c r="H12" t="s">
        <v>41</v>
      </c>
      <c r="I12" s="17" t="s">
        <v>104</v>
      </c>
      <c r="J12" s="205">
        <v>60</v>
      </c>
      <c r="K12" s="1" t="s">
        <v>57</v>
      </c>
      <c r="L12" s="88"/>
      <c r="M12" t="s">
        <v>62</v>
      </c>
    </row>
    <row r="13" spans="1:13" ht="12.75">
      <c r="A13" s="131"/>
      <c r="B13" s="132"/>
      <c r="C13" s="202" t="s">
        <v>110</v>
      </c>
      <c r="D13" s="202" t="s">
        <v>110</v>
      </c>
      <c r="E13" s="202" t="s">
        <v>110</v>
      </c>
      <c r="F13" s="138" t="s">
        <v>110</v>
      </c>
      <c r="G13" s="138" t="s">
        <v>110</v>
      </c>
      <c r="H13" s="132"/>
      <c r="I13" s="131"/>
      <c r="J13" s="138"/>
      <c r="K13" s="138"/>
      <c r="L13" s="200" t="s">
        <v>110</v>
      </c>
      <c r="M13" s="132"/>
    </row>
    <row r="14" spans="1:13" ht="12.75">
      <c r="A14" s="118" t="s">
        <v>284</v>
      </c>
      <c r="B14" t="s">
        <v>7</v>
      </c>
      <c r="C14" s="219">
        <v>10</v>
      </c>
      <c r="D14" s="220">
        <v>9</v>
      </c>
      <c r="E14" s="224">
        <f>SUM(C14:D14)</f>
        <v>19</v>
      </c>
      <c r="F14" s="207">
        <v>18</v>
      </c>
      <c r="G14" s="225">
        <f>SUM(E14+E19-F14)</f>
        <v>2</v>
      </c>
      <c r="H14" t="s">
        <v>40</v>
      </c>
      <c r="I14" s="17" t="s">
        <v>264</v>
      </c>
      <c r="J14" s="190">
        <v>1</v>
      </c>
      <c r="K14" s="1" t="s">
        <v>19</v>
      </c>
      <c r="L14" s="93">
        <v>6963.26</v>
      </c>
      <c r="M14" t="s">
        <v>62</v>
      </c>
    </row>
    <row r="15" spans="1:13" ht="12.75">
      <c r="A15" s="30" t="s">
        <v>8</v>
      </c>
      <c r="B15" t="s">
        <v>9</v>
      </c>
      <c r="C15" s="76">
        <v>5</v>
      </c>
      <c r="D15" s="77">
        <v>2</v>
      </c>
      <c r="E15" s="78">
        <f aca="true" t="shared" si="1" ref="E15:E22">SUM(C15:D15)</f>
        <v>7</v>
      </c>
      <c r="F15" s="25">
        <v>13</v>
      </c>
      <c r="G15" s="30">
        <f>SUM(E15-F15)</f>
        <v>-6</v>
      </c>
      <c r="H15" t="s">
        <v>40</v>
      </c>
      <c r="I15" s="17" t="s">
        <v>266</v>
      </c>
      <c r="J15" s="114">
        <v>8</v>
      </c>
      <c r="K15" s="1" t="s">
        <v>18</v>
      </c>
      <c r="L15" s="66">
        <v>1926.94</v>
      </c>
      <c r="M15" t="s">
        <v>62</v>
      </c>
    </row>
    <row r="16" spans="1:13" ht="12.75">
      <c r="A16" s="30" t="s">
        <v>10</v>
      </c>
      <c r="B16" t="s">
        <v>208</v>
      </c>
      <c r="C16" s="76">
        <v>8</v>
      </c>
      <c r="D16" s="77">
        <v>6</v>
      </c>
      <c r="E16" s="78">
        <f t="shared" si="1"/>
        <v>14</v>
      </c>
      <c r="F16" s="25">
        <v>9</v>
      </c>
      <c r="G16" s="30">
        <f>SUM(E16-F16)</f>
        <v>5</v>
      </c>
      <c r="H16" t="s">
        <v>40</v>
      </c>
      <c r="I16" s="17" t="s">
        <v>268</v>
      </c>
      <c r="J16" s="114">
        <v>9</v>
      </c>
      <c r="K16" s="1" t="s">
        <v>20</v>
      </c>
      <c r="L16" s="66">
        <v>6281.69</v>
      </c>
      <c r="M16" t="s">
        <v>62</v>
      </c>
    </row>
    <row r="17" spans="1:13" ht="12.75">
      <c r="A17" s="30" t="s">
        <v>11</v>
      </c>
      <c r="B17" t="s">
        <v>12</v>
      </c>
      <c r="C17" s="76">
        <v>24</v>
      </c>
      <c r="D17" s="77">
        <v>16</v>
      </c>
      <c r="E17" s="78">
        <f t="shared" si="1"/>
        <v>40</v>
      </c>
      <c r="F17" s="25">
        <v>34</v>
      </c>
      <c r="G17" s="30">
        <f>SUM(E17-F17)</f>
        <v>6</v>
      </c>
      <c r="H17" t="s">
        <v>40</v>
      </c>
      <c r="I17" s="17" t="s">
        <v>269</v>
      </c>
      <c r="J17" s="114">
        <v>10</v>
      </c>
      <c r="K17" s="1" t="s">
        <v>21</v>
      </c>
      <c r="L17" s="66">
        <v>27440.42</v>
      </c>
      <c r="M17" t="s">
        <v>62</v>
      </c>
    </row>
    <row r="18" spans="1:13" ht="12.75">
      <c r="A18" s="30" t="s">
        <v>285</v>
      </c>
      <c r="B18" t="s">
        <v>209</v>
      </c>
      <c r="C18" s="76"/>
      <c r="D18" s="77"/>
      <c r="E18" s="78">
        <f t="shared" si="1"/>
        <v>0</v>
      </c>
      <c r="F18" s="25">
        <v>1</v>
      </c>
      <c r="G18" s="30">
        <f>SUM(E18-F18)</f>
        <v>-1</v>
      </c>
      <c r="H18" t="s">
        <v>40</v>
      </c>
      <c r="I18" s="17" t="s">
        <v>271</v>
      </c>
      <c r="J18" s="114">
        <v>23</v>
      </c>
      <c r="K18" s="1" t="s">
        <v>221</v>
      </c>
      <c r="L18" s="66"/>
      <c r="M18" t="s">
        <v>62</v>
      </c>
    </row>
    <row r="19" spans="1:13" ht="12.75">
      <c r="A19" s="30" t="s">
        <v>284</v>
      </c>
      <c r="B19" t="s">
        <v>218</v>
      </c>
      <c r="C19" s="26">
        <v>1</v>
      </c>
      <c r="D19" s="36"/>
      <c r="E19" s="78">
        <f t="shared" si="1"/>
        <v>1</v>
      </c>
      <c r="F19" s="57" t="s">
        <v>165</v>
      </c>
      <c r="G19" s="30" t="s">
        <v>274</v>
      </c>
      <c r="H19" t="s">
        <v>40</v>
      </c>
      <c r="I19" s="17" t="s">
        <v>264</v>
      </c>
      <c r="J19" s="114">
        <v>22</v>
      </c>
      <c r="K19" s="1" t="s">
        <v>219</v>
      </c>
      <c r="L19" s="66">
        <v>3618.98</v>
      </c>
      <c r="M19" t="s">
        <v>62</v>
      </c>
    </row>
    <row r="20" spans="1:13" ht="12.75">
      <c r="A20" s="30" t="s">
        <v>285</v>
      </c>
      <c r="B20" t="s">
        <v>277</v>
      </c>
      <c r="C20" s="76"/>
      <c r="D20" s="77">
        <v>1</v>
      </c>
      <c r="E20" s="78">
        <f t="shared" si="1"/>
        <v>1</v>
      </c>
      <c r="F20" s="25">
        <v>2</v>
      </c>
      <c r="G20" s="89">
        <f>SUM(E20+E21-F20)</f>
        <v>-1</v>
      </c>
      <c r="H20" t="s">
        <v>39</v>
      </c>
      <c r="I20" s="17" t="s">
        <v>206</v>
      </c>
      <c r="J20" s="114">
        <v>18</v>
      </c>
      <c r="K20" s="1" t="s">
        <v>150</v>
      </c>
      <c r="L20" s="66"/>
      <c r="M20" t="s">
        <v>62</v>
      </c>
    </row>
    <row r="21" spans="1:13" ht="12.75">
      <c r="A21" s="30" t="s">
        <v>285</v>
      </c>
      <c r="B21" t="s">
        <v>279</v>
      </c>
      <c r="C21" s="76"/>
      <c r="D21" s="77"/>
      <c r="E21" s="78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4">
        <v>19</v>
      </c>
      <c r="K21" s="1" t="s">
        <v>151</v>
      </c>
      <c r="L21" s="66"/>
      <c r="M21" t="s">
        <v>62</v>
      </c>
    </row>
    <row r="22" spans="1:13" ht="12.75">
      <c r="A22" s="95" t="s">
        <v>119</v>
      </c>
      <c r="B22" t="s">
        <v>706</v>
      </c>
      <c r="C22" s="221"/>
      <c r="D22" s="222"/>
      <c r="E22" s="223">
        <f t="shared" si="1"/>
        <v>0</v>
      </c>
      <c r="F22" s="203"/>
      <c r="G22" s="95">
        <f>SUM(E22-F22)</f>
        <v>0</v>
      </c>
      <c r="H22" t="s">
        <v>40</v>
      </c>
      <c r="I22" s="17" t="s">
        <v>143</v>
      </c>
      <c r="J22" s="205">
        <v>7</v>
      </c>
      <c r="K22" s="1" t="s">
        <v>120</v>
      </c>
      <c r="L22" s="88"/>
      <c r="M22" t="s">
        <v>62</v>
      </c>
    </row>
    <row r="23" spans="1:13" ht="12.75">
      <c r="A23" s="131"/>
      <c r="B23" s="132"/>
      <c r="C23" s="202" t="s">
        <v>110</v>
      </c>
      <c r="D23" s="202" t="s">
        <v>110</v>
      </c>
      <c r="E23" s="202" t="s">
        <v>110</v>
      </c>
      <c r="F23" s="138" t="s">
        <v>110</v>
      </c>
      <c r="G23" s="138" t="s">
        <v>110</v>
      </c>
      <c r="H23" s="132"/>
      <c r="I23" s="131"/>
      <c r="J23" s="138"/>
      <c r="K23" s="138"/>
      <c r="L23" s="200" t="s">
        <v>110</v>
      </c>
      <c r="M23" s="132"/>
    </row>
    <row r="24" spans="1:13" ht="12.75">
      <c r="A24" s="118" t="s">
        <v>13</v>
      </c>
      <c r="B24" t="s">
        <v>128</v>
      </c>
      <c r="C24" s="219">
        <v>12</v>
      </c>
      <c r="D24" s="220">
        <v>2</v>
      </c>
      <c r="E24" s="224">
        <f>SUM(C24:D24)</f>
        <v>14</v>
      </c>
      <c r="F24" s="207">
        <v>16</v>
      </c>
      <c r="G24" s="225">
        <f>SUM(E24+E27-F24)</f>
        <v>-2</v>
      </c>
      <c r="H24" t="s">
        <v>39</v>
      </c>
      <c r="I24" s="17" t="s">
        <v>287</v>
      </c>
      <c r="J24" s="190">
        <v>20</v>
      </c>
      <c r="K24" s="1" t="s">
        <v>22</v>
      </c>
      <c r="L24" s="93">
        <v>24346.2</v>
      </c>
      <c r="M24" t="s">
        <v>62</v>
      </c>
    </row>
    <row r="25" spans="1:13" ht="12.75">
      <c r="A25" s="30" t="s">
        <v>13</v>
      </c>
      <c r="B25" t="s">
        <v>145</v>
      </c>
      <c r="C25" s="78" t="s">
        <v>109</v>
      </c>
      <c r="D25" s="78" t="s">
        <v>109</v>
      </c>
      <c r="E25" s="78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4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8" t="s">
        <v>109</v>
      </c>
      <c r="D26" s="78" t="s">
        <v>109</v>
      </c>
      <c r="E26" s="78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4">
        <v>36</v>
      </c>
      <c r="K26" s="1" t="s">
        <v>126</v>
      </c>
      <c r="L26" s="66"/>
      <c r="M26" t="s">
        <v>62</v>
      </c>
    </row>
    <row r="27" spans="1:13" ht="12.75">
      <c r="A27" s="95" t="s">
        <v>52</v>
      </c>
      <c r="B27" t="s">
        <v>51</v>
      </c>
      <c r="C27" s="221"/>
      <c r="D27" s="222"/>
      <c r="E27" s="223">
        <f>SUM(C27:D27)</f>
        <v>0</v>
      </c>
      <c r="F27" s="204" t="s">
        <v>165</v>
      </c>
      <c r="G27" s="95" t="s">
        <v>168</v>
      </c>
      <c r="H27" t="s">
        <v>39</v>
      </c>
      <c r="I27" s="17" t="s">
        <v>287</v>
      </c>
      <c r="J27" s="114">
        <v>36</v>
      </c>
      <c r="K27" s="1" t="s">
        <v>127</v>
      </c>
      <c r="L27" s="88"/>
      <c r="M27" t="s">
        <v>62</v>
      </c>
    </row>
    <row r="28" spans="1:13" ht="12.75">
      <c r="A28" s="131"/>
      <c r="B28" s="132"/>
      <c r="C28" s="202" t="s">
        <v>110</v>
      </c>
      <c r="D28" s="202" t="s">
        <v>110</v>
      </c>
      <c r="E28" s="202" t="s">
        <v>110</v>
      </c>
      <c r="F28" s="138" t="s">
        <v>110</v>
      </c>
      <c r="G28" s="138" t="s">
        <v>110</v>
      </c>
      <c r="H28" s="132"/>
      <c r="I28" s="198"/>
      <c r="J28" s="138"/>
      <c r="K28" s="138"/>
      <c r="L28" s="200" t="s">
        <v>110</v>
      </c>
      <c r="M28" s="132"/>
    </row>
    <row r="29" spans="1:13" ht="12.75">
      <c r="A29" s="118" t="s">
        <v>14</v>
      </c>
      <c r="B29" t="s">
        <v>129</v>
      </c>
      <c r="C29" s="219">
        <v>9</v>
      </c>
      <c r="D29" s="220">
        <v>3</v>
      </c>
      <c r="E29" s="224">
        <f>SUM(C29:D29)</f>
        <v>12</v>
      </c>
      <c r="F29" s="207">
        <v>29</v>
      </c>
      <c r="G29" s="225">
        <f>SUM(E29+E30+E31+E32-F29)</f>
        <v>-5</v>
      </c>
      <c r="H29" t="s">
        <v>41</v>
      </c>
      <c r="I29" s="17" t="s">
        <v>302</v>
      </c>
      <c r="J29" s="114">
        <v>30</v>
      </c>
      <c r="K29" s="1" t="s">
        <v>32</v>
      </c>
      <c r="L29" s="93">
        <v>7082.73</v>
      </c>
      <c r="M29" t="s">
        <v>62</v>
      </c>
    </row>
    <row r="30" spans="1:13" ht="12.75">
      <c r="A30" s="30" t="s">
        <v>14</v>
      </c>
      <c r="B30" t="s">
        <v>147</v>
      </c>
      <c r="C30" s="76">
        <v>7</v>
      </c>
      <c r="D30" s="77">
        <v>5</v>
      </c>
      <c r="E30" s="78">
        <f>SUM(C30:D30)</f>
        <v>12</v>
      </c>
      <c r="F30" s="57" t="s">
        <v>165</v>
      </c>
      <c r="G30" s="30" t="s">
        <v>166</v>
      </c>
      <c r="H30" t="s">
        <v>41</v>
      </c>
      <c r="I30" s="17" t="s">
        <v>302</v>
      </c>
      <c r="J30" s="114">
        <v>38</v>
      </c>
      <c r="K30" s="1" t="s">
        <v>130</v>
      </c>
      <c r="L30" s="66">
        <v>16749.67</v>
      </c>
      <c r="M30" t="s">
        <v>62</v>
      </c>
    </row>
    <row r="31" spans="1:13" ht="12.75">
      <c r="A31" s="30" t="s">
        <v>14</v>
      </c>
      <c r="B31" t="s">
        <v>223</v>
      </c>
      <c r="C31" s="76"/>
      <c r="D31" s="77"/>
      <c r="E31" s="78">
        <f>SUM(C31:D31)</f>
        <v>0</v>
      </c>
      <c r="F31" s="57" t="s">
        <v>165</v>
      </c>
      <c r="G31" s="30" t="s">
        <v>166</v>
      </c>
      <c r="H31" t="s">
        <v>41</v>
      </c>
      <c r="I31" s="17" t="s">
        <v>302</v>
      </c>
      <c r="J31" s="114">
        <v>32</v>
      </c>
      <c r="K31" s="1" t="s">
        <v>23</v>
      </c>
      <c r="L31" s="66"/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4">
        <v>39</v>
      </c>
      <c r="K32" s="113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8" t="s">
        <v>109</v>
      </c>
      <c r="D33" s="78" t="s">
        <v>109</v>
      </c>
      <c r="E33" s="78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76" t="s">
        <v>337</v>
      </c>
      <c r="K33" s="1" t="s">
        <v>46</v>
      </c>
      <c r="L33" s="66">
        <v>2922.4</v>
      </c>
      <c r="M33" t="s">
        <v>62</v>
      </c>
    </row>
    <row r="34" spans="1:13" ht="12.75">
      <c r="A34" s="30" t="s">
        <v>14</v>
      </c>
      <c r="B34" t="s">
        <v>121</v>
      </c>
      <c r="C34" s="78" t="s">
        <v>109</v>
      </c>
      <c r="D34" s="78" t="s">
        <v>109</v>
      </c>
      <c r="E34" s="78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76" t="s">
        <v>337</v>
      </c>
      <c r="K34" s="1" t="s">
        <v>122</v>
      </c>
      <c r="L34" s="66">
        <v>110.67</v>
      </c>
      <c r="M34" t="s">
        <v>62</v>
      </c>
    </row>
    <row r="35" spans="1:13" ht="12.75">
      <c r="A35" s="95" t="s">
        <v>14</v>
      </c>
      <c r="B35" t="s">
        <v>123</v>
      </c>
      <c r="C35" s="223" t="s">
        <v>109</v>
      </c>
      <c r="D35" s="223" t="s">
        <v>109</v>
      </c>
      <c r="E35" s="223" t="s">
        <v>109</v>
      </c>
      <c r="F35" s="204" t="s">
        <v>165</v>
      </c>
      <c r="G35" s="95" t="s">
        <v>166</v>
      </c>
      <c r="H35" t="s">
        <v>41</v>
      </c>
      <c r="I35" s="17" t="s">
        <v>302</v>
      </c>
      <c r="J35" s="276" t="s">
        <v>337</v>
      </c>
      <c r="K35" s="1" t="s">
        <v>124</v>
      </c>
      <c r="L35" s="88">
        <v>13.2</v>
      </c>
      <c r="M35" t="s">
        <v>62</v>
      </c>
    </row>
    <row r="36" spans="1:13" ht="12.75">
      <c r="A36" s="131"/>
      <c r="B36" s="132"/>
      <c r="C36" s="202" t="s">
        <v>110</v>
      </c>
      <c r="D36" s="202" t="s">
        <v>110</v>
      </c>
      <c r="E36" s="202" t="s">
        <v>110</v>
      </c>
      <c r="F36" s="138" t="s">
        <v>110</v>
      </c>
      <c r="G36" s="138" t="s">
        <v>110</v>
      </c>
      <c r="H36" s="132"/>
      <c r="I36" s="131"/>
      <c r="J36" s="138"/>
      <c r="K36" s="138"/>
      <c r="L36" s="200" t="s">
        <v>110</v>
      </c>
      <c r="M36" s="132"/>
    </row>
    <row r="37" spans="1:13" ht="12.75">
      <c r="A37" s="118" t="s">
        <v>15</v>
      </c>
      <c r="B37" t="s">
        <v>338</v>
      </c>
      <c r="C37" s="219">
        <v>1</v>
      </c>
      <c r="D37" s="220"/>
      <c r="E37" s="224">
        <f aca="true" t="shared" si="2" ref="E37:E49">SUM(C37:D37)</f>
        <v>1</v>
      </c>
      <c r="F37" s="174">
        <v>2</v>
      </c>
      <c r="G37" s="225">
        <f aca="true" t="shared" si="3" ref="G37:G43">SUM(E37-F37)</f>
        <v>-1</v>
      </c>
      <c r="H37" t="s">
        <v>41</v>
      </c>
      <c r="I37" s="17" t="s">
        <v>193</v>
      </c>
      <c r="J37" s="190">
        <v>44</v>
      </c>
      <c r="K37" s="1" t="s">
        <v>108</v>
      </c>
      <c r="L37" s="93">
        <v>2286.68</v>
      </c>
      <c r="M37" t="s">
        <v>62</v>
      </c>
    </row>
    <row r="38" spans="1:13" ht="12.75">
      <c r="A38" s="30" t="s">
        <v>15</v>
      </c>
      <c r="B38" t="s">
        <v>225</v>
      </c>
      <c r="C38" s="76"/>
      <c r="D38" s="77"/>
      <c r="E38" s="78">
        <f t="shared" si="2"/>
        <v>0</v>
      </c>
      <c r="F38" s="75"/>
      <c r="G38" s="89">
        <f t="shared" si="3"/>
        <v>0</v>
      </c>
      <c r="H38" t="s">
        <v>41</v>
      </c>
      <c r="I38" s="17" t="s">
        <v>194</v>
      </c>
      <c r="J38" s="114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226</v>
      </c>
      <c r="C39" s="76">
        <v>1</v>
      </c>
      <c r="D39" s="77">
        <v>2</v>
      </c>
      <c r="E39" s="78">
        <f t="shared" si="2"/>
        <v>3</v>
      </c>
      <c r="F39" s="75">
        <v>3</v>
      </c>
      <c r="G39" s="89">
        <f t="shared" si="3"/>
        <v>0</v>
      </c>
      <c r="H39" t="s">
        <v>41</v>
      </c>
      <c r="I39" s="17" t="s">
        <v>197</v>
      </c>
      <c r="J39" s="114">
        <v>42</v>
      </c>
      <c r="K39" s="1" t="s">
        <v>26</v>
      </c>
      <c r="L39" s="66">
        <v>12188.57</v>
      </c>
      <c r="M39" t="s">
        <v>62</v>
      </c>
    </row>
    <row r="40" spans="1:13" ht="12.75">
      <c r="A40" s="30" t="s">
        <v>15</v>
      </c>
      <c r="B40" t="s">
        <v>228</v>
      </c>
      <c r="C40" s="76">
        <v>8</v>
      </c>
      <c r="D40" s="77">
        <v>4</v>
      </c>
      <c r="E40" s="78">
        <f t="shared" si="2"/>
        <v>12</v>
      </c>
      <c r="F40" s="75">
        <v>11</v>
      </c>
      <c r="G40" s="89">
        <f t="shared" si="3"/>
        <v>1</v>
      </c>
      <c r="H40" t="s">
        <v>41</v>
      </c>
      <c r="I40" s="17" t="s">
        <v>304</v>
      </c>
      <c r="J40" s="114">
        <v>40</v>
      </c>
      <c r="K40" s="1" t="s">
        <v>27</v>
      </c>
      <c r="L40" s="66">
        <v>31349.39</v>
      </c>
      <c r="M40" t="s">
        <v>62</v>
      </c>
    </row>
    <row r="41" spans="1:13" ht="12.75">
      <c r="A41" s="30" t="s">
        <v>15</v>
      </c>
      <c r="B41" t="s">
        <v>227</v>
      </c>
      <c r="C41" s="76"/>
      <c r="D41" s="77">
        <v>1</v>
      </c>
      <c r="E41" s="78">
        <f t="shared" si="2"/>
        <v>1</v>
      </c>
      <c r="F41" s="75">
        <v>3</v>
      </c>
      <c r="G41" s="89">
        <f t="shared" si="3"/>
        <v>-2</v>
      </c>
      <c r="H41" t="s">
        <v>41</v>
      </c>
      <c r="I41" s="17" t="s">
        <v>198</v>
      </c>
      <c r="J41" s="114">
        <v>41</v>
      </c>
      <c r="K41" s="1" t="s">
        <v>28</v>
      </c>
      <c r="L41" s="66">
        <v>3867.89</v>
      </c>
      <c r="M41" t="s">
        <v>62</v>
      </c>
    </row>
    <row r="42" spans="1:13" ht="12.75">
      <c r="A42" s="30" t="s">
        <v>15</v>
      </c>
      <c r="B42" t="s">
        <v>229</v>
      </c>
      <c r="C42" s="76">
        <v>8</v>
      </c>
      <c r="D42" s="77">
        <v>5</v>
      </c>
      <c r="E42" s="78">
        <f t="shared" si="2"/>
        <v>13</v>
      </c>
      <c r="F42" s="75">
        <v>15</v>
      </c>
      <c r="G42" s="89">
        <f t="shared" si="3"/>
        <v>-2</v>
      </c>
      <c r="H42" t="s">
        <v>41</v>
      </c>
      <c r="I42" s="17" t="s">
        <v>306</v>
      </c>
      <c r="J42" s="114">
        <v>79</v>
      </c>
      <c r="K42" s="1" t="s">
        <v>224</v>
      </c>
      <c r="L42" s="66">
        <v>39051.92</v>
      </c>
      <c r="M42" t="s">
        <v>62</v>
      </c>
    </row>
    <row r="43" spans="1:13" ht="12.75">
      <c r="A43" s="30" t="s">
        <v>15</v>
      </c>
      <c r="B43" t="s">
        <v>230</v>
      </c>
      <c r="C43" s="76">
        <v>14</v>
      </c>
      <c r="D43" s="77">
        <v>6</v>
      </c>
      <c r="E43" s="78">
        <f t="shared" si="2"/>
        <v>20</v>
      </c>
      <c r="F43" s="75">
        <v>20</v>
      </c>
      <c r="G43" s="30">
        <f t="shared" si="3"/>
        <v>0</v>
      </c>
      <c r="H43" t="s">
        <v>41</v>
      </c>
      <c r="I43" s="17" t="s">
        <v>199</v>
      </c>
      <c r="J43" s="114">
        <v>73</v>
      </c>
      <c r="K43" s="1" t="s">
        <v>152</v>
      </c>
      <c r="L43" s="66">
        <v>75128.35</v>
      </c>
      <c r="M43" t="s">
        <v>62</v>
      </c>
    </row>
    <row r="44" spans="1:13" ht="12.75">
      <c r="A44" s="30" t="s">
        <v>15</v>
      </c>
      <c r="B44" t="s">
        <v>231</v>
      </c>
      <c r="C44" s="76">
        <v>6</v>
      </c>
      <c r="D44" s="77">
        <v>1</v>
      </c>
      <c r="E44" s="78">
        <f t="shared" si="2"/>
        <v>7</v>
      </c>
      <c r="F44" s="75">
        <v>6</v>
      </c>
      <c r="G44" s="30">
        <f aca="true" t="shared" si="4" ref="G44:G49">SUM(E44-F44)</f>
        <v>1</v>
      </c>
      <c r="H44" t="s">
        <v>41</v>
      </c>
      <c r="I44" s="17" t="s">
        <v>200</v>
      </c>
      <c r="J44" s="114">
        <v>74</v>
      </c>
      <c r="K44" s="1" t="s">
        <v>153</v>
      </c>
      <c r="L44" s="66">
        <v>1928.13</v>
      </c>
      <c r="M44" t="s">
        <v>62</v>
      </c>
    </row>
    <row r="45" spans="1:13" ht="12.75">
      <c r="A45" s="30" t="s">
        <v>15</v>
      </c>
      <c r="B45" t="s">
        <v>232</v>
      </c>
      <c r="C45" s="76">
        <v>1</v>
      </c>
      <c r="D45" s="77">
        <v>2</v>
      </c>
      <c r="E45" s="78">
        <f t="shared" si="2"/>
        <v>3</v>
      </c>
      <c r="F45" s="75">
        <v>4</v>
      </c>
      <c r="G45" s="30">
        <f t="shared" si="4"/>
        <v>-1</v>
      </c>
      <c r="H45" t="s">
        <v>41</v>
      </c>
      <c r="I45" s="17" t="s">
        <v>201</v>
      </c>
      <c r="J45" s="114">
        <v>75</v>
      </c>
      <c r="K45" s="1" t="s">
        <v>154</v>
      </c>
      <c r="L45" s="66">
        <v>17888.2</v>
      </c>
      <c r="M45" t="s">
        <v>62</v>
      </c>
    </row>
    <row r="46" spans="1:13" ht="12.75">
      <c r="A46" s="30" t="s">
        <v>15</v>
      </c>
      <c r="B46" t="s">
        <v>233</v>
      </c>
      <c r="C46" s="76">
        <v>11</v>
      </c>
      <c r="D46" s="77">
        <v>5</v>
      </c>
      <c r="E46" s="78">
        <f t="shared" si="2"/>
        <v>16</v>
      </c>
      <c r="F46" s="75">
        <v>19</v>
      </c>
      <c r="G46" s="30">
        <f t="shared" si="4"/>
        <v>-3</v>
      </c>
      <c r="H46" t="s">
        <v>41</v>
      </c>
      <c r="I46" s="17" t="s">
        <v>202</v>
      </c>
      <c r="J46" s="114">
        <v>76</v>
      </c>
      <c r="K46" s="1" t="s">
        <v>155</v>
      </c>
      <c r="L46" s="66">
        <v>45954.23</v>
      </c>
      <c r="M46" t="s">
        <v>62</v>
      </c>
    </row>
    <row r="47" spans="1:13" ht="12.75">
      <c r="A47" s="30" t="s">
        <v>16</v>
      </c>
      <c r="B47" t="s">
        <v>148</v>
      </c>
      <c r="C47" s="76"/>
      <c r="D47" s="77"/>
      <c r="E47" s="78">
        <f t="shared" si="2"/>
        <v>0</v>
      </c>
      <c r="F47" s="75"/>
      <c r="G47" s="89">
        <f>SUM(E47-F47)</f>
        <v>0</v>
      </c>
      <c r="H47" t="s">
        <v>40</v>
      </c>
      <c r="I47" s="17" t="s">
        <v>308</v>
      </c>
      <c r="J47" s="114">
        <v>11</v>
      </c>
      <c r="K47" s="1" t="s">
        <v>29</v>
      </c>
      <c r="L47" s="66"/>
      <c r="M47" t="s">
        <v>62</v>
      </c>
    </row>
    <row r="48" spans="1:13" ht="12.75">
      <c r="A48" s="30" t="s">
        <v>16</v>
      </c>
      <c r="B48" t="s">
        <v>350</v>
      </c>
      <c r="C48" s="79"/>
      <c r="D48" s="77"/>
      <c r="E48" s="78">
        <f t="shared" si="2"/>
        <v>0</v>
      </c>
      <c r="F48" s="75"/>
      <c r="G48" s="30">
        <f t="shared" si="4"/>
        <v>0</v>
      </c>
      <c r="H48" t="s">
        <v>41</v>
      </c>
      <c r="I48" s="90" t="s">
        <v>203</v>
      </c>
      <c r="J48" s="114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309</v>
      </c>
      <c r="C49" s="76"/>
      <c r="D49" s="77"/>
      <c r="E49" s="78">
        <f t="shared" si="2"/>
        <v>0</v>
      </c>
      <c r="F49" s="75"/>
      <c r="G49" s="30">
        <f t="shared" si="4"/>
        <v>0</v>
      </c>
      <c r="H49" t="s">
        <v>41</v>
      </c>
      <c r="I49" s="17" t="s">
        <v>204</v>
      </c>
      <c r="J49" s="114">
        <v>45</v>
      </c>
      <c r="K49" s="1" t="s">
        <v>156</v>
      </c>
      <c r="L49" s="66"/>
      <c r="M49" t="s">
        <v>62</v>
      </c>
    </row>
    <row r="50" spans="1:13" ht="12.75">
      <c r="A50" s="131"/>
      <c r="B50" s="135"/>
      <c r="C50" s="202" t="s">
        <v>110</v>
      </c>
      <c r="D50" s="202" t="s">
        <v>110</v>
      </c>
      <c r="E50" s="202" t="s">
        <v>110</v>
      </c>
      <c r="F50" s="138" t="s">
        <v>110</v>
      </c>
      <c r="G50" s="138" t="s">
        <v>110</v>
      </c>
      <c r="H50" s="135"/>
      <c r="I50" s="198"/>
      <c r="J50" s="138"/>
      <c r="K50" s="191"/>
      <c r="L50" s="200" t="s">
        <v>110</v>
      </c>
      <c r="M50" s="135"/>
    </row>
    <row r="51" spans="1:13" ht="12.75">
      <c r="A51" s="30" t="s">
        <v>17</v>
      </c>
      <c r="B51" t="s">
        <v>315</v>
      </c>
      <c r="C51" s="76">
        <v>10</v>
      </c>
      <c r="D51" s="77">
        <v>5</v>
      </c>
      <c r="E51" s="78">
        <f aca="true" t="shared" si="5" ref="E51:E56">SUM(C51:D51)</f>
        <v>15</v>
      </c>
      <c r="F51" s="25">
        <v>42</v>
      </c>
      <c r="G51" s="30">
        <f>SUM(E51+E52+E53-F51)</f>
        <v>8</v>
      </c>
      <c r="H51" t="s">
        <v>40</v>
      </c>
      <c r="I51" s="17" t="s">
        <v>314</v>
      </c>
      <c r="J51" s="114">
        <v>2</v>
      </c>
      <c r="K51" s="113" t="s">
        <v>325</v>
      </c>
      <c r="L51" s="66">
        <v>2321.27</v>
      </c>
      <c r="M51" t="s">
        <v>62</v>
      </c>
    </row>
    <row r="52" spans="1:13" ht="12.75">
      <c r="A52" s="30" t="s">
        <v>17</v>
      </c>
      <c r="B52" t="s">
        <v>311</v>
      </c>
      <c r="C52" s="76">
        <v>11</v>
      </c>
      <c r="D52" s="77">
        <v>6</v>
      </c>
      <c r="E52" s="78">
        <f t="shared" si="5"/>
        <v>17</v>
      </c>
      <c r="F52" s="57" t="s">
        <v>165</v>
      </c>
      <c r="G52" s="30" t="s">
        <v>331</v>
      </c>
      <c r="H52" t="s">
        <v>40</v>
      </c>
      <c r="I52" s="17" t="s">
        <v>314</v>
      </c>
      <c r="J52" s="114">
        <v>16</v>
      </c>
      <c r="K52" s="113" t="s">
        <v>327</v>
      </c>
      <c r="L52" s="66">
        <v>180.59</v>
      </c>
      <c r="M52" t="s">
        <v>62</v>
      </c>
    </row>
    <row r="53" spans="1:13" ht="12.75">
      <c r="A53" s="30" t="s">
        <v>17</v>
      </c>
      <c r="B53" t="s">
        <v>310</v>
      </c>
      <c r="C53" s="76">
        <v>9</v>
      </c>
      <c r="D53" s="77">
        <v>9</v>
      </c>
      <c r="E53" s="78">
        <f t="shared" si="5"/>
        <v>18</v>
      </c>
      <c r="F53" s="57" t="s">
        <v>165</v>
      </c>
      <c r="G53" s="30" t="s">
        <v>331</v>
      </c>
      <c r="H53" t="s">
        <v>40</v>
      </c>
      <c r="I53" s="17" t="s">
        <v>314</v>
      </c>
      <c r="J53" s="114">
        <v>6</v>
      </c>
      <c r="K53" s="113" t="s">
        <v>326</v>
      </c>
      <c r="L53" s="66">
        <v>2915.81</v>
      </c>
      <c r="M53" t="s">
        <v>62</v>
      </c>
    </row>
    <row r="54" spans="1:13" ht="12.75">
      <c r="A54" s="30" t="s">
        <v>17</v>
      </c>
      <c r="B54" t="s">
        <v>312</v>
      </c>
      <c r="C54" s="76"/>
      <c r="D54" s="77"/>
      <c r="E54" s="78">
        <f t="shared" si="5"/>
        <v>0</v>
      </c>
      <c r="F54" s="75"/>
      <c r="G54" s="30">
        <f>SUM(E54-F54)</f>
        <v>0</v>
      </c>
      <c r="H54" t="s">
        <v>39</v>
      </c>
      <c r="I54" s="17" t="s">
        <v>323</v>
      </c>
      <c r="J54" s="114">
        <v>25</v>
      </c>
      <c r="K54" s="113" t="s">
        <v>328</v>
      </c>
      <c r="L54" s="66"/>
      <c r="M54" t="s">
        <v>62</v>
      </c>
    </row>
    <row r="55" spans="1:13" ht="12.75">
      <c r="A55" s="30" t="s">
        <v>17</v>
      </c>
      <c r="B55" t="s">
        <v>363</v>
      </c>
      <c r="C55" s="76">
        <v>6</v>
      </c>
      <c r="D55" s="77">
        <v>2</v>
      </c>
      <c r="E55" s="78">
        <f t="shared" si="5"/>
        <v>8</v>
      </c>
      <c r="F55" s="25">
        <v>9</v>
      </c>
      <c r="G55" s="30">
        <f>SUM(E55+E56-F55)</f>
        <v>-1</v>
      </c>
      <c r="H55" t="s">
        <v>41</v>
      </c>
      <c r="I55" s="17" t="s">
        <v>324</v>
      </c>
      <c r="J55" s="114">
        <v>26</v>
      </c>
      <c r="K55" s="113" t="s">
        <v>329</v>
      </c>
      <c r="L55" s="66">
        <v>21471.52</v>
      </c>
      <c r="M55" t="s">
        <v>62</v>
      </c>
    </row>
    <row r="56" spans="1:13" ht="12.75">
      <c r="A56" s="95" t="s">
        <v>17</v>
      </c>
      <c r="B56" t="s">
        <v>313</v>
      </c>
      <c r="C56" s="221"/>
      <c r="D56" s="222"/>
      <c r="E56" s="223">
        <f t="shared" si="5"/>
        <v>0</v>
      </c>
      <c r="F56" s="204" t="s">
        <v>165</v>
      </c>
      <c r="G56" s="30" t="s">
        <v>332</v>
      </c>
      <c r="H56" t="s">
        <v>41</v>
      </c>
      <c r="I56" s="17" t="s">
        <v>324</v>
      </c>
      <c r="J56" s="205">
        <v>27</v>
      </c>
      <c r="K56" s="113" t="s">
        <v>330</v>
      </c>
      <c r="L56" s="88"/>
      <c r="M56" t="s">
        <v>62</v>
      </c>
    </row>
    <row r="57" spans="1:13" ht="12.75">
      <c r="A57" s="95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H57"/>
      <c r="I57" s="17" t="s">
        <v>324</v>
      </c>
      <c r="J57" s="205">
        <v>27</v>
      </c>
      <c r="K57" s="113" t="s">
        <v>352</v>
      </c>
      <c r="L57" s="88"/>
      <c r="M57" t="s">
        <v>62</v>
      </c>
    </row>
    <row r="58" spans="1:13" ht="12.75">
      <c r="A58" s="95" t="s">
        <v>17</v>
      </c>
      <c r="B58" t="s">
        <v>123</v>
      </c>
      <c r="C58" s="203" t="s">
        <v>109</v>
      </c>
      <c r="D58" s="203" t="s">
        <v>109</v>
      </c>
      <c r="E58" s="203" t="s">
        <v>109</v>
      </c>
      <c r="F58" s="57" t="s">
        <v>165</v>
      </c>
      <c r="G58" s="30" t="s">
        <v>332</v>
      </c>
      <c r="H58"/>
      <c r="I58" s="17" t="s">
        <v>324</v>
      </c>
      <c r="J58" s="205">
        <v>27</v>
      </c>
      <c r="K58" s="113" t="s">
        <v>353</v>
      </c>
      <c r="L58" s="88"/>
      <c r="M58" t="s">
        <v>62</v>
      </c>
    </row>
    <row r="59" spans="1:13" ht="12.75">
      <c r="A59" s="131"/>
      <c r="B59" s="132"/>
      <c r="C59" s="202" t="s">
        <v>110</v>
      </c>
      <c r="D59" s="202" t="s">
        <v>110</v>
      </c>
      <c r="E59" s="202" t="s">
        <v>110</v>
      </c>
      <c r="F59" s="138" t="s">
        <v>110</v>
      </c>
      <c r="G59" s="138" t="s">
        <v>110</v>
      </c>
      <c r="H59" s="132"/>
      <c r="I59" s="131"/>
      <c r="J59" s="138"/>
      <c r="K59" s="132"/>
      <c r="L59" s="200" t="s">
        <v>110</v>
      </c>
      <c r="M59" s="132"/>
    </row>
    <row r="60" spans="1:13" ht="12.75">
      <c r="A60" s="118" t="s">
        <v>54</v>
      </c>
      <c r="B60" t="s">
        <v>149</v>
      </c>
      <c r="C60" s="219"/>
      <c r="D60" s="220"/>
      <c r="E60" s="224">
        <f>SUM(C60:D60)</f>
        <v>0</v>
      </c>
      <c r="F60" s="207">
        <v>2</v>
      </c>
      <c r="G60" s="225">
        <f>SUM(E60+E61-F60)</f>
        <v>0</v>
      </c>
      <c r="H60" t="s">
        <v>41</v>
      </c>
      <c r="I60" s="17" t="s">
        <v>106</v>
      </c>
      <c r="J60" s="190">
        <v>70</v>
      </c>
      <c r="K60" s="1" t="s">
        <v>55</v>
      </c>
      <c r="L60" s="93">
        <v>8804.38</v>
      </c>
      <c r="M60" t="s">
        <v>62</v>
      </c>
    </row>
    <row r="61" spans="1:13" ht="12" customHeight="1">
      <c r="A61" s="30" t="s">
        <v>132</v>
      </c>
      <c r="B61" t="s">
        <v>333</v>
      </c>
      <c r="C61" s="76">
        <v>2</v>
      </c>
      <c r="D61" s="77"/>
      <c r="E61" s="78">
        <f>SUM(C61:D61)</f>
        <v>2</v>
      </c>
      <c r="F61" s="57" t="s">
        <v>165</v>
      </c>
      <c r="G61" s="30" t="s">
        <v>169</v>
      </c>
      <c r="H61" t="s">
        <v>41</v>
      </c>
      <c r="I61" s="17" t="s">
        <v>106</v>
      </c>
      <c r="J61" s="114">
        <v>33</v>
      </c>
      <c r="K61" s="1" t="s">
        <v>93</v>
      </c>
      <c r="L61" s="66">
        <v>2234.17</v>
      </c>
      <c r="M61" t="s">
        <v>62</v>
      </c>
    </row>
    <row r="62" spans="1:13" ht="12" customHeight="1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302</v>
      </c>
      <c r="J62" s="114">
        <v>33</v>
      </c>
      <c r="K62" s="1" t="s">
        <v>241</v>
      </c>
      <c r="L62" s="66"/>
      <c r="M62" t="s">
        <v>62</v>
      </c>
    </row>
    <row r="63" spans="1:13" ht="12" customHeight="1">
      <c r="A63" s="30" t="s">
        <v>54</v>
      </c>
      <c r="B63" t="s">
        <v>297</v>
      </c>
      <c r="C63" s="75" t="s">
        <v>109</v>
      </c>
      <c r="D63" s="75" t="s">
        <v>109</v>
      </c>
      <c r="E63" s="78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4">
        <v>33</v>
      </c>
      <c r="K63" s="1" t="s">
        <v>133</v>
      </c>
      <c r="L63" s="66"/>
      <c r="M63" t="s">
        <v>62</v>
      </c>
    </row>
    <row r="64" spans="1:13" ht="12" customHeight="1">
      <c r="A64" s="95" t="s">
        <v>54</v>
      </c>
      <c r="B64" t="s">
        <v>298</v>
      </c>
      <c r="C64" s="203" t="s">
        <v>109</v>
      </c>
      <c r="D64" s="203" t="s">
        <v>109</v>
      </c>
      <c r="E64" s="223" t="s">
        <v>109</v>
      </c>
      <c r="F64" s="204" t="s">
        <v>165</v>
      </c>
      <c r="G64" s="95" t="s">
        <v>166</v>
      </c>
      <c r="H64" t="s">
        <v>41</v>
      </c>
      <c r="I64" s="17" t="s">
        <v>106</v>
      </c>
      <c r="J64" s="205">
        <v>33</v>
      </c>
      <c r="K64" s="1" t="s">
        <v>134</v>
      </c>
      <c r="L64" s="88"/>
      <c r="M64" t="s">
        <v>62</v>
      </c>
    </row>
    <row r="65" spans="1:13" s="31" customFormat="1" ht="12" customHeight="1">
      <c r="A65" s="131"/>
      <c r="B65" s="132"/>
      <c r="C65" s="202" t="s">
        <v>110</v>
      </c>
      <c r="D65" s="202" t="s">
        <v>110</v>
      </c>
      <c r="E65" s="202" t="s">
        <v>110</v>
      </c>
      <c r="F65" s="138" t="s">
        <v>110</v>
      </c>
      <c r="G65" s="138" t="s">
        <v>110</v>
      </c>
      <c r="H65" s="132"/>
      <c r="I65" s="131"/>
      <c r="J65" s="138"/>
      <c r="K65" s="138"/>
      <c r="L65" s="200" t="s">
        <v>110</v>
      </c>
      <c r="M65" s="132"/>
    </row>
    <row r="66" spans="1:13" ht="12" customHeight="1">
      <c r="A66" s="118" t="s">
        <v>234</v>
      </c>
      <c r="B66" t="s">
        <v>235</v>
      </c>
      <c r="C66" s="219"/>
      <c r="D66" s="220"/>
      <c r="E66" s="224">
        <v>36</v>
      </c>
      <c r="F66" s="174">
        <v>36</v>
      </c>
      <c r="G66" s="118">
        <f>SUM(E66-F66)</f>
        <v>0</v>
      </c>
      <c r="H66" t="s">
        <v>41</v>
      </c>
      <c r="I66" s="17" t="s">
        <v>339</v>
      </c>
      <c r="J66" s="190">
        <v>87</v>
      </c>
      <c r="K66" s="1" t="s">
        <v>237</v>
      </c>
      <c r="L66" s="93"/>
      <c r="M66" t="s">
        <v>62</v>
      </c>
    </row>
    <row r="67" spans="1:13" ht="12" customHeight="1">
      <c r="A67" s="17"/>
      <c r="C67" s="40">
        <f>SUM(C4:C66)</f>
        <v>180</v>
      </c>
      <c r="D67" s="40">
        <f>SUM(D4:D66)</f>
        <v>112</v>
      </c>
      <c r="E67" s="40">
        <f>SUM(E4:E66)</f>
        <v>328</v>
      </c>
      <c r="F67" s="40">
        <f>SUM(F4:F66)</f>
        <v>328</v>
      </c>
      <c r="G67" s="112">
        <f>SUM(G5+G7+G8+G9+G11+G14+G15+G16+G17+G18+G20+G22+G24+G29+G37+G38+G39+G40+G41+G42+G43+G44+G45+G46+G47+G48+G49+G51+G54+G55+G60+G66)</f>
        <v>0</v>
      </c>
      <c r="H67"/>
      <c r="K67" s="23" t="s">
        <v>111</v>
      </c>
      <c r="L67" s="15">
        <f>SUM(L4:L66)</f>
        <v>404381.2300000001</v>
      </c>
      <c r="M67" t="s">
        <v>62</v>
      </c>
    </row>
    <row r="68" spans="1:11" ht="12" customHeight="1">
      <c r="A68" s="47">
        <v>40366</v>
      </c>
      <c r="B68" s="42" t="s">
        <v>370</v>
      </c>
      <c r="D68" s="1"/>
      <c r="E68" s="1"/>
      <c r="H68"/>
      <c r="K68" s="1"/>
    </row>
    <row r="69" spans="1:12" ht="12" customHeight="1" thickBot="1">
      <c r="A69" s="318">
        <v>40522</v>
      </c>
      <c r="B69" s="44" t="s">
        <v>704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" customHeight="1">
      <c r="A70" s="314">
        <v>40539</v>
      </c>
      <c r="B70" s="46" t="s">
        <v>708</v>
      </c>
      <c r="D70" s="1"/>
      <c r="E70" s="175"/>
      <c r="F70" s="234" t="s">
        <v>42</v>
      </c>
      <c r="G70" s="252">
        <f>SUM(E8+E14+E15+E16+E17+E18+E19+E22+E47+E51+E52+E53)</f>
        <v>137</v>
      </c>
      <c r="H70"/>
      <c r="I70" s="14"/>
      <c r="J70" s="14"/>
      <c r="K70" s="242" t="s">
        <v>42</v>
      </c>
      <c r="L70" s="243">
        <f>SUM(L8+L14+L15+L16+L17+L18+L19+L22+L47+L51+L52+L53)</f>
        <v>53632.649999999994</v>
      </c>
      <c r="M70" s="168" t="s">
        <v>62</v>
      </c>
    </row>
    <row r="71" spans="3:13" ht="12" customHeight="1">
      <c r="C71" s="4"/>
      <c r="D71" s="5" t="s">
        <v>322</v>
      </c>
      <c r="E71" s="178"/>
      <c r="F71" s="236" t="s">
        <v>43</v>
      </c>
      <c r="G71" s="237">
        <f>SUM(E4+E5+E6+E7+E20+E24+E27+E54)</f>
        <v>30</v>
      </c>
      <c r="H71"/>
      <c r="I71" s="14"/>
      <c r="J71" s="14"/>
      <c r="K71" s="244" t="s">
        <v>43</v>
      </c>
      <c r="L71" s="245">
        <f>SUM(L4+L5+L6+L7+L20+L24+L25+L26+L27+L54)</f>
        <v>33213.9</v>
      </c>
      <c r="M71" s="246" t="s">
        <v>62</v>
      </c>
    </row>
    <row r="72" spans="2:13" ht="12" customHeight="1">
      <c r="B72" s="13"/>
      <c r="D72" s="1"/>
      <c r="E72" s="178"/>
      <c r="F72" s="236" t="s">
        <v>44</v>
      </c>
      <c r="G72" s="238">
        <f>SUM(E9+E10+E11+E12+E21+E29+E30+E31+E32+E37+E38+E39+E40+E41+E42+E43+E44+E45+E46+E48+E49+E55+E56+E60+E61+E66)</f>
        <v>161</v>
      </c>
      <c r="I72" s="14"/>
      <c r="J72" s="14"/>
      <c r="K72" s="244" t="s">
        <v>44</v>
      </c>
      <c r="L72" s="245">
        <f>SUM(L9+L10+L11+L12+L21+L29+L30+L31+L32+L33+L34+L35+L37+L38+L39+L40+L41+L42+L43+L44+L45+L46+L48+L49+L55+L56+L57+L58+L60+L61+L62+L63+L64+L66)</f>
        <v>317534.68000000005</v>
      </c>
      <c r="M72" s="246" t="s">
        <v>62</v>
      </c>
    </row>
    <row r="73" spans="3:13" ht="13.5" thickBot="1">
      <c r="C73" s="17"/>
      <c r="D73" s="17"/>
      <c r="E73" s="239"/>
      <c r="F73" s="240" t="s">
        <v>47</v>
      </c>
      <c r="G73" s="241">
        <f>SUM(G70:G72)</f>
        <v>328</v>
      </c>
      <c r="H73"/>
      <c r="I73" s="15"/>
      <c r="J73" s="15"/>
      <c r="K73" s="247" t="s">
        <v>47</v>
      </c>
      <c r="L73" s="248">
        <f>SUM(L70:L72)</f>
        <v>404381.23000000004</v>
      </c>
      <c r="M73" s="249" t="s">
        <v>62</v>
      </c>
    </row>
    <row r="74" spans="1:4" ht="13.5" thickBot="1">
      <c r="A74" s="304"/>
      <c r="B74" s="303" t="s">
        <v>362</v>
      </c>
      <c r="C74" s="90"/>
      <c r="D74" s="17"/>
    </row>
    <row r="75" spans="1:4" ht="13.5" thickBot="1">
      <c r="A75" s="303" t="s">
        <v>356</v>
      </c>
      <c r="B75" s="299" t="s">
        <v>359</v>
      </c>
      <c r="C75" s="301">
        <f>SUM(F29+F37+F38+F39+F40+F41+F42+F43+F44+F45+F46+F48+F49+F24+F66+F20)</f>
        <v>166</v>
      </c>
      <c r="D75" s="17"/>
    </row>
    <row r="76" spans="1:4" ht="13.5" thickBot="1">
      <c r="A76" s="303" t="s">
        <v>357</v>
      </c>
      <c r="B76" s="299" t="s">
        <v>358</v>
      </c>
      <c r="C76" s="301">
        <f>SUM(F14+F15+F16+F17+F18+F47)</f>
        <v>75</v>
      </c>
      <c r="D76" s="17"/>
    </row>
    <row r="77" spans="1:4" ht="13.5" thickBot="1">
      <c r="A77" s="303" t="s">
        <v>360</v>
      </c>
      <c r="B77" s="300" t="s">
        <v>361</v>
      </c>
      <c r="C77" s="302">
        <f>SUM(F51+F54+F55)</f>
        <v>51</v>
      </c>
      <c r="D77" s="1"/>
    </row>
  </sheetData>
  <printOptions gridLines="1" horizontalCentered="1" verticalCentered="1"/>
  <pageMargins left="0.25" right="0.24" top="0.51" bottom="0.19" header="0.31496062992125984" footer="0"/>
  <pageSetup fitToHeight="1" fitToWidth="1" horizontalDpi="600" verticalDpi="600" orientation="portrait" paperSize="9" scale="57" r:id="rId2"/>
  <headerFooter alignWithMargins="0">
    <oddHeader>&amp;C&amp;"Arial,Fett"&amp;12&amp;EÜbersicht der Fallzahlen und des Ausgabe-IST's - RSD C - April  2010</oddHeader>
    <oddFooter>&amp;R&amp;8&amp;U&amp;F&amp;A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3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83" bestFit="1" customWidth="1"/>
    <col min="4" max="4" width="30.00390625" style="83" customWidth="1"/>
    <col min="5" max="5" width="20.7109375" style="83" customWidth="1"/>
    <col min="6" max="6" width="22.2812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82"/>
      <c r="D2" s="82"/>
      <c r="E2" s="82"/>
      <c r="F2" s="4" t="s">
        <v>172</v>
      </c>
    </row>
    <row r="3" ht="3" customHeight="1"/>
    <row r="4" spans="1:6" ht="12.75">
      <c r="A4" s="1" t="s">
        <v>530</v>
      </c>
      <c r="B4" s="1">
        <v>1</v>
      </c>
      <c r="C4" t="s">
        <v>531</v>
      </c>
      <c r="D4" t="s">
        <v>433</v>
      </c>
      <c r="E4"/>
      <c r="F4" t="s">
        <v>598</v>
      </c>
    </row>
    <row r="5" spans="1:6" ht="12.75">
      <c r="A5" s="1" t="s">
        <v>530</v>
      </c>
      <c r="B5" s="1">
        <v>1</v>
      </c>
      <c r="C5" t="s">
        <v>531</v>
      </c>
      <c r="D5" t="s">
        <v>599</v>
      </c>
      <c r="E5" t="s">
        <v>374</v>
      </c>
      <c r="F5" t="s">
        <v>598</v>
      </c>
    </row>
    <row r="6" spans="1:6" ht="12.75">
      <c r="A6" s="1" t="s">
        <v>530</v>
      </c>
      <c r="B6" s="1">
        <v>1</v>
      </c>
      <c r="C6" t="s">
        <v>531</v>
      </c>
      <c r="D6" t="s">
        <v>600</v>
      </c>
      <c r="E6" t="s">
        <v>374</v>
      </c>
      <c r="F6" t="s">
        <v>601</v>
      </c>
    </row>
    <row r="7" spans="1:6" ht="12.75">
      <c r="A7" s="1" t="s">
        <v>530</v>
      </c>
      <c r="B7" s="1">
        <v>1</v>
      </c>
      <c r="C7" t="s">
        <v>531</v>
      </c>
      <c r="D7" t="s">
        <v>602</v>
      </c>
      <c r="E7" t="s">
        <v>377</v>
      </c>
      <c r="F7" t="s">
        <v>601</v>
      </c>
    </row>
    <row r="8" spans="1:6" ht="12.75">
      <c r="A8" s="1" t="s">
        <v>530</v>
      </c>
      <c r="B8" s="1">
        <v>1</v>
      </c>
      <c r="C8" t="s">
        <v>531</v>
      </c>
      <c r="D8" t="s">
        <v>603</v>
      </c>
      <c r="E8" t="s">
        <v>374</v>
      </c>
      <c r="F8" t="s">
        <v>604</v>
      </c>
    </row>
    <row r="9" spans="1:6" ht="12.75">
      <c r="A9" s="1" t="s">
        <v>530</v>
      </c>
      <c r="B9" s="1">
        <v>1</v>
      </c>
      <c r="C9" t="s">
        <v>605</v>
      </c>
      <c r="D9" t="s">
        <v>602</v>
      </c>
      <c r="E9" t="s">
        <v>374</v>
      </c>
      <c r="F9" t="s">
        <v>598</v>
      </c>
    </row>
    <row r="10" spans="1:6" ht="12.75">
      <c r="A10" s="1" t="s">
        <v>530</v>
      </c>
      <c r="B10" s="1">
        <v>1</v>
      </c>
      <c r="C10" t="s">
        <v>605</v>
      </c>
      <c r="D10" t="s">
        <v>602</v>
      </c>
      <c r="E10" t="s">
        <v>377</v>
      </c>
      <c r="F10" t="s">
        <v>601</v>
      </c>
    </row>
    <row r="11" spans="1:6" ht="12.75">
      <c r="A11" s="1" t="s">
        <v>431</v>
      </c>
      <c r="B11" s="1">
        <v>1</v>
      </c>
      <c r="C11" t="s">
        <v>432</v>
      </c>
      <c r="D11" t="s">
        <v>606</v>
      </c>
      <c r="E11" t="s">
        <v>374</v>
      </c>
      <c r="F11" t="s">
        <v>598</v>
      </c>
    </row>
    <row r="12" spans="1:6" ht="12.75">
      <c r="A12" s="1" t="s">
        <v>431</v>
      </c>
      <c r="B12" s="1">
        <v>1</v>
      </c>
      <c r="C12" t="s">
        <v>432</v>
      </c>
      <c r="D12" t="s">
        <v>600</v>
      </c>
      <c r="E12" t="s">
        <v>374</v>
      </c>
      <c r="F12" t="s">
        <v>601</v>
      </c>
    </row>
    <row r="13" spans="1:6" ht="12.75">
      <c r="A13" s="1" t="s">
        <v>431</v>
      </c>
      <c r="B13" s="1">
        <v>1</v>
      </c>
      <c r="C13" t="s">
        <v>432</v>
      </c>
      <c r="D13" t="s">
        <v>602</v>
      </c>
      <c r="E13" t="s">
        <v>377</v>
      </c>
      <c r="F13" t="s">
        <v>601</v>
      </c>
    </row>
    <row r="14" spans="1:6" ht="12.75">
      <c r="A14" s="1" t="s">
        <v>431</v>
      </c>
      <c r="B14" s="1">
        <v>1</v>
      </c>
      <c r="C14" t="s">
        <v>432</v>
      </c>
      <c r="D14" t="s">
        <v>599</v>
      </c>
      <c r="E14" t="s">
        <v>374</v>
      </c>
      <c r="F14" t="s">
        <v>604</v>
      </c>
    </row>
    <row r="15" spans="1:6" ht="12.75">
      <c r="A15" s="1" t="s">
        <v>431</v>
      </c>
      <c r="B15" s="1">
        <v>1</v>
      </c>
      <c r="C15" t="s">
        <v>607</v>
      </c>
      <c r="D15" t="s">
        <v>608</v>
      </c>
      <c r="E15" t="s">
        <v>398</v>
      </c>
      <c r="F15" t="s">
        <v>598</v>
      </c>
    </row>
    <row r="16" spans="1:6" ht="12.75">
      <c r="A16" s="1" t="s">
        <v>431</v>
      </c>
      <c r="B16" s="1">
        <v>1</v>
      </c>
      <c r="C16" t="s">
        <v>607</v>
      </c>
      <c r="D16" t="s">
        <v>580</v>
      </c>
      <c r="E16" t="s">
        <v>398</v>
      </c>
      <c r="F16" t="s">
        <v>598</v>
      </c>
    </row>
    <row r="17" spans="1:6" ht="12.75">
      <c r="A17" s="1" t="s">
        <v>431</v>
      </c>
      <c r="B17" s="1">
        <v>2</v>
      </c>
      <c r="C17" t="s">
        <v>437</v>
      </c>
      <c r="D17" t="s">
        <v>433</v>
      </c>
      <c r="E17" t="s">
        <v>398</v>
      </c>
      <c r="F17" t="s">
        <v>598</v>
      </c>
    </row>
    <row r="18" spans="1:6" ht="12.75">
      <c r="A18" s="1" t="s">
        <v>431</v>
      </c>
      <c r="B18" s="1">
        <v>1</v>
      </c>
      <c r="C18" t="s">
        <v>437</v>
      </c>
      <c r="D18" t="s">
        <v>609</v>
      </c>
      <c r="E18" t="s">
        <v>374</v>
      </c>
      <c r="F18" t="s">
        <v>601</v>
      </c>
    </row>
    <row r="19" spans="1:6" ht="12.75">
      <c r="A19" s="1" t="s">
        <v>431</v>
      </c>
      <c r="B19" s="1">
        <v>1</v>
      </c>
      <c r="C19" t="s">
        <v>437</v>
      </c>
      <c r="D19" t="s">
        <v>602</v>
      </c>
      <c r="E19" t="s">
        <v>377</v>
      </c>
      <c r="F19" t="s">
        <v>601</v>
      </c>
    </row>
    <row r="20" spans="1:6" ht="12.75">
      <c r="A20" s="1" t="s">
        <v>371</v>
      </c>
      <c r="B20" s="1">
        <v>1</v>
      </c>
      <c r="C20" t="s">
        <v>372</v>
      </c>
      <c r="D20" t="s">
        <v>426</v>
      </c>
      <c r="E20"/>
      <c r="F20" t="s">
        <v>598</v>
      </c>
    </row>
    <row r="21" spans="1:6" ht="12.75">
      <c r="A21" s="1" t="s">
        <v>371</v>
      </c>
      <c r="B21" s="1">
        <v>1</v>
      </c>
      <c r="C21" t="s">
        <v>372</v>
      </c>
      <c r="D21" t="s">
        <v>426</v>
      </c>
      <c r="E21" t="s">
        <v>377</v>
      </c>
      <c r="F21" t="s">
        <v>598</v>
      </c>
    </row>
    <row r="22" spans="1:6" ht="12.75">
      <c r="A22" s="1" t="s">
        <v>371</v>
      </c>
      <c r="B22" s="1">
        <v>1</v>
      </c>
      <c r="C22" t="s">
        <v>372</v>
      </c>
      <c r="D22" t="s">
        <v>464</v>
      </c>
      <c r="E22" t="s">
        <v>374</v>
      </c>
      <c r="F22" t="s">
        <v>601</v>
      </c>
    </row>
    <row r="23" spans="1:6" ht="12.75">
      <c r="A23" s="1" t="s">
        <v>371</v>
      </c>
      <c r="B23" s="1">
        <v>1</v>
      </c>
      <c r="C23" t="s">
        <v>372</v>
      </c>
      <c r="D23" t="s">
        <v>426</v>
      </c>
      <c r="E23" t="s">
        <v>374</v>
      </c>
      <c r="F23" t="s">
        <v>601</v>
      </c>
    </row>
    <row r="24" spans="1:6" ht="12.75">
      <c r="A24" s="1" t="s">
        <v>371</v>
      </c>
      <c r="B24" s="1">
        <v>2</v>
      </c>
      <c r="C24" t="s">
        <v>372</v>
      </c>
      <c r="D24" t="s">
        <v>426</v>
      </c>
      <c r="E24" t="s">
        <v>377</v>
      </c>
      <c r="F24" t="s">
        <v>601</v>
      </c>
    </row>
    <row r="25" spans="1:6" ht="12.75">
      <c r="A25" s="1" t="s">
        <v>6</v>
      </c>
      <c r="B25" s="1">
        <v>1</v>
      </c>
      <c r="C25" t="s">
        <v>444</v>
      </c>
      <c r="D25" t="s">
        <v>610</v>
      </c>
      <c r="E25" t="s">
        <v>374</v>
      </c>
      <c r="F25" t="s">
        <v>598</v>
      </c>
    </row>
    <row r="26" spans="1:6" ht="12.75">
      <c r="A26" s="1" t="s">
        <v>6</v>
      </c>
      <c r="B26" s="1">
        <v>1</v>
      </c>
      <c r="C26" t="s">
        <v>444</v>
      </c>
      <c r="D26" t="s">
        <v>454</v>
      </c>
      <c r="E26" t="s">
        <v>374</v>
      </c>
      <c r="F26" t="s">
        <v>598</v>
      </c>
    </row>
    <row r="27" spans="1:6" ht="12.75">
      <c r="A27" s="1" t="s">
        <v>6</v>
      </c>
      <c r="B27" s="1">
        <v>1</v>
      </c>
      <c r="C27" t="s">
        <v>444</v>
      </c>
      <c r="D27" t="s">
        <v>611</v>
      </c>
      <c r="E27" t="s">
        <v>374</v>
      </c>
      <c r="F27" t="s">
        <v>598</v>
      </c>
    </row>
    <row r="28" spans="1:6" ht="12.75">
      <c r="A28" s="1" t="s">
        <v>6</v>
      </c>
      <c r="B28" s="1">
        <v>1</v>
      </c>
      <c r="C28" t="s">
        <v>444</v>
      </c>
      <c r="D28" t="s">
        <v>499</v>
      </c>
      <c r="E28" t="s">
        <v>374</v>
      </c>
      <c r="F28" t="s">
        <v>598</v>
      </c>
    </row>
    <row r="29" spans="1:6" ht="12.75">
      <c r="A29" s="1" t="s">
        <v>6</v>
      </c>
      <c r="B29" s="1">
        <v>1</v>
      </c>
      <c r="C29" t="s">
        <v>444</v>
      </c>
      <c r="D29" t="s">
        <v>538</v>
      </c>
      <c r="E29" t="s">
        <v>398</v>
      </c>
      <c r="F29" t="s">
        <v>598</v>
      </c>
    </row>
    <row r="30" spans="1:6" ht="12.75">
      <c r="A30" s="1" t="s">
        <v>6</v>
      </c>
      <c r="B30" s="1">
        <v>2</v>
      </c>
      <c r="C30" t="s">
        <v>445</v>
      </c>
      <c r="D30" t="s">
        <v>499</v>
      </c>
      <c r="E30" t="s">
        <v>374</v>
      </c>
      <c r="F30" t="s">
        <v>598</v>
      </c>
    </row>
    <row r="31" spans="1:6" ht="12.75">
      <c r="A31" s="1" t="s">
        <v>6</v>
      </c>
      <c r="B31" s="1">
        <v>2</v>
      </c>
      <c r="C31" t="s">
        <v>445</v>
      </c>
      <c r="D31" t="s">
        <v>612</v>
      </c>
      <c r="E31" t="s">
        <v>374</v>
      </c>
      <c r="F31" t="s">
        <v>601</v>
      </c>
    </row>
    <row r="32" spans="1:6" ht="12.75">
      <c r="A32" s="1" t="s">
        <v>6</v>
      </c>
      <c r="B32" s="1">
        <v>2</v>
      </c>
      <c r="C32" t="s">
        <v>445</v>
      </c>
      <c r="D32" t="s">
        <v>538</v>
      </c>
      <c r="E32" t="s">
        <v>398</v>
      </c>
      <c r="F32" t="s">
        <v>601</v>
      </c>
    </row>
    <row r="33" spans="1:6" ht="12.75">
      <c r="A33" s="1" t="s">
        <v>48</v>
      </c>
      <c r="B33" s="1">
        <v>1</v>
      </c>
      <c r="C33" t="s">
        <v>446</v>
      </c>
      <c r="D33" t="s">
        <v>613</v>
      </c>
      <c r="E33" t="s">
        <v>374</v>
      </c>
      <c r="F33" t="s">
        <v>598</v>
      </c>
    </row>
    <row r="34" spans="1:6" ht="12.75">
      <c r="A34" s="1" t="s">
        <v>48</v>
      </c>
      <c r="B34" s="1">
        <v>1</v>
      </c>
      <c r="C34" t="s">
        <v>446</v>
      </c>
      <c r="D34" t="s">
        <v>614</v>
      </c>
      <c r="E34" t="s">
        <v>377</v>
      </c>
      <c r="F34" t="s">
        <v>598</v>
      </c>
    </row>
    <row r="35" spans="1:6" ht="12.75">
      <c r="A35" s="1" t="s">
        <v>48</v>
      </c>
      <c r="B35" s="1">
        <v>1</v>
      </c>
      <c r="C35" t="s">
        <v>446</v>
      </c>
      <c r="D35" t="s">
        <v>615</v>
      </c>
      <c r="E35" t="s">
        <v>374</v>
      </c>
      <c r="F35" t="s">
        <v>601</v>
      </c>
    </row>
    <row r="36" spans="1:6" ht="12.75">
      <c r="A36" s="1" t="s">
        <v>48</v>
      </c>
      <c r="B36" s="1">
        <v>1</v>
      </c>
      <c r="C36" t="s">
        <v>446</v>
      </c>
      <c r="D36" t="s">
        <v>613</v>
      </c>
      <c r="E36" t="s">
        <v>374</v>
      </c>
      <c r="F36" t="s">
        <v>601</v>
      </c>
    </row>
    <row r="37" spans="1:6" ht="12.75">
      <c r="A37" s="1" t="s">
        <v>448</v>
      </c>
      <c r="B37" s="1">
        <v>1</v>
      </c>
      <c r="C37" t="s">
        <v>449</v>
      </c>
      <c r="D37" t="s">
        <v>426</v>
      </c>
      <c r="E37" t="s">
        <v>398</v>
      </c>
      <c r="F37" t="s">
        <v>598</v>
      </c>
    </row>
    <row r="38" spans="1:6" ht="12.75">
      <c r="A38" s="1" t="s">
        <v>448</v>
      </c>
      <c r="B38" s="1">
        <v>1</v>
      </c>
      <c r="C38" t="s">
        <v>449</v>
      </c>
      <c r="D38" t="s">
        <v>450</v>
      </c>
      <c r="E38" t="s">
        <v>377</v>
      </c>
      <c r="F38" t="s">
        <v>598</v>
      </c>
    </row>
    <row r="39" spans="1:6" ht="12.75">
      <c r="A39" s="1" t="s">
        <v>616</v>
      </c>
      <c r="B39" s="1">
        <v>1</v>
      </c>
      <c r="C39" t="s">
        <v>617</v>
      </c>
      <c r="D39" t="s">
        <v>480</v>
      </c>
      <c r="E39" t="s">
        <v>374</v>
      </c>
      <c r="F39" t="s">
        <v>598</v>
      </c>
    </row>
    <row r="40" spans="1:6" ht="12.75">
      <c r="A40" s="1" t="s">
        <v>378</v>
      </c>
      <c r="B40" s="1">
        <v>1</v>
      </c>
      <c r="C40" t="s">
        <v>218</v>
      </c>
      <c r="D40" t="s">
        <v>450</v>
      </c>
      <c r="E40" t="s">
        <v>374</v>
      </c>
      <c r="F40" t="s">
        <v>598</v>
      </c>
    </row>
    <row r="41" spans="1:6" ht="12.75">
      <c r="A41" s="1" t="s">
        <v>380</v>
      </c>
      <c r="B41" s="1">
        <v>2</v>
      </c>
      <c r="C41" t="s">
        <v>7</v>
      </c>
      <c r="D41" t="s">
        <v>516</v>
      </c>
      <c r="E41"/>
      <c r="F41" t="s">
        <v>598</v>
      </c>
    </row>
    <row r="42" spans="1:6" ht="12.75">
      <c r="A42" s="1" t="s">
        <v>380</v>
      </c>
      <c r="B42" s="1">
        <v>1</v>
      </c>
      <c r="C42" t="s">
        <v>7</v>
      </c>
      <c r="D42" t="s">
        <v>593</v>
      </c>
      <c r="E42" t="s">
        <v>374</v>
      </c>
      <c r="F42" t="s">
        <v>598</v>
      </c>
    </row>
    <row r="43" spans="1:6" ht="12.75">
      <c r="A43" s="1" t="s">
        <v>380</v>
      </c>
      <c r="B43" s="1">
        <v>1</v>
      </c>
      <c r="C43" t="s">
        <v>7</v>
      </c>
      <c r="D43" t="s">
        <v>456</v>
      </c>
      <c r="E43" t="s">
        <v>374</v>
      </c>
      <c r="F43" t="s">
        <v>598</v>
      </c>
    </row>
    <row r="44" spans="1:6" ht="12.75">
      <c r="A44" s="1" t="s">
        <v>380</v>
      </c>
      <c r="B44" s="1">
        <v>1</v>
      </c>
      <c r="C44" t="s">
        <v>7</v>
      </c>
      <c r="D44" t="s">
        <v>618</v>
      </c>
      <c r="E44" t="s">
        <v>374</v>
      </c>
      <c r="F44" t="s">
        <v>598</v>
      </c>
    </row>
    <row r="45" spans="1:6" ht="12.75">
      <c r="A45" s="1" t="s">
        <v>380</v>
      </c>
      <c r="B45" s="1">
        <v>1</v>
      </c>
      <c r="C45" t="s">
        <v>7</v>
      </c>
      <c r="D45" t="s">
        <v>516</v>
      </c>
      <c r="E45" t="s">
        <v>374</v>
      </c>
      <c r="F45" t="s">
        <v>598</v>
      </c>
    </row>
    <row r="46" spans="1:6" ht="12.75">
      <c r="A46" s="1" t="s">
        <v>380</v>
      </c>
      <c r="B46" s="1">
        <v>1</v>
      </c>
      <c r="C46" t="s">
        <v>7</v>
      </c>
      <c r="D46" t="s">
        <v>619</v>
      </c>
      <c r="E46" t="s">
        <v>374</v>
      </c>
      <c r="F46" t="s">
        <v>598</v>
      </c>
    </row>
    <row r="47" spans="1:6" ht="12.75">
      <c r="A47" s="1" t="s">
        <v>380</v>
      </c>
      <c r="B47" s="1">
        <v>1</v>
      </c>
      <c r="C47" t="s">
        <v>7</v>
      </c>
      <c r="D47" t="s">
        <v>451</v>
      </c>
      <c r="E47" t="s">
        <v>374</v>
      </c>
      <c r="F47" t="s">
        <v>598</v>
      </c>
    </row>
    <row r="48" spans="1:6" ht="12.75">
      <c r="A48" s="1" t="s">
        <v>380</v>
      </c>
      <c r="B48" s="1">
        <v>1</v>
      </c>
      <c r="C48" t="s">
        <v>7</v>
      </c>
      <c r="D48" t="s">
        <v>620</v>
      </c>
      <c r="E48" t="s">
        <v>398</v>
      </c>
      <c r="F48" t="s">
        <v>598</v>
      </c>
    </row>
    <row r="49" spans="1:6" ht="12.75">
      <c r="A49" s="1" t="s">
        <v>380</v>
      </c>
      <c r="B49" s="1">
        <v>1</v>
      </c>
      <c r="C49" t="s">
        <v>7</v>
      </c>
      <c r="D49" t="s">
        <v>621</v>
      </c>
      <c r="E49" t="s">
        <v>398</v>
      </c>
      <c r="F49" t="s">
        <v>598</v>
      </c>
    </row>
    <row r="50" spans="1:6" ht="12.75">
      <c r="A50" s="1" t="s">
        <v>380</v>
      </c>
      <c r="B50" s="1">
        <v>1</v>
      </c>
      <c r="C50" t="s">
        <v>7</v>
      </c>
      <c r="D50" t="s">
        <v>622</v>
      </c>
      <c r="E50" t="s">
        <v>377</v>
      </c>
      <c r="F50" t="s">
        <v>598</v>
      </c>
    </row>
    <row r="51" spans="1:6" ht="12.75">
      <c r="A51" s="1" t="s">
        <v>380</v>
      </c>
      <c r="B51" s="1">
        <v>1</v>
      </c>
      <c r="C51" t="s">
        <v>7</v>
      </c>
      <c r="D51" t="s">
        <v>623</v>
      </c>
      <c r="E51" t="s">
        <v>377</v>
      </c>
      <c r="F51" t="s">
        <v>598</v>
      </c>
    </row>
    <row r="52" spans="1:6" ht="12.75">
      <c r="A52" s="1" t="s">
        <v>380</v>
      </c>
      <c r="B52" s="1">
        <v>1</v>
      </c>
      <c r="C52" t="s">
        <v>7</v>
      </c>
      <c r="D52" t="s">
        <v>624</v>
      </c>
      <c r="E52" t="s">
        <v>374</v>
      </c>
      <c r="F52" t="s">
        <v>601</v>
      </c>
    </row>
    <row r="53" spans="1:6" ht="12.75">
      <c r="A53" s="1" t="s">
        <v>380</v>
      </c>
      <c r="B53" s="1">
        <v>1</v>
      </c>
      <c r="C53" t="s">
        <v>7</v>
      </c>
      <c r="D53" t="s">
        <v>625</v>
      </c>
      <c r="E53" t="s">
        <v>374</v>
      </c>
      <c r="F53" t="s">
        <v>601</v>
      </c>
    </row>
    <row r="54" spans="1:6" ht="12.75">
      <c r="A54" s="1" t="s">
        <v>380</v>
      </c>
      <c r="B54" s="1">
        <v>1</v>
      </c>
      <c r="C54" t="s">
        <v>7</v>
      </c>
      <c r="D54" t="s">
        <v>543</v>
      </c>
      <c r="E54" t="s">
        <v>374</v>
      </c>
      <c r="F54" t="s">
        <v>601</v>
      </c>
    </row>
    <row r="55" spans="1:6" ht="12.75">
      <c r="A55" s="1" t="s">
        <v>380</v>
      </c>
      <c r="B55" s="1">
        <v>1</v>
      </c>
      <c r="C55" t="s">
        <v>7</v>
      </c>
      <c r="D55" t="s">
        <v>593</v>
      </c>
      <c r="E55" t="s">
        <v>398</v>
      </c>
      <c r="F55" t="s">
        <v>601</v>
      </c>
    </row>
    <row r="56" spans="1:6" ht="12.75">
      <c r="A56" s="1" t="s">
        <v>380</v>
      </c>
      <c r="B56" s="1">
        <v>1</v>
      </c>
      <c r="C56" t="s">
        <v>7</v>
      </c>
      <c r="D56" t="s">
        <v>626</v>
      </c>
      <c r="E56" t="s">
        <v>398</v>
      </c>
      <c r="F56" t="s">
        <v>601</v>
      </c>
    </row>
    <row r="57" spans="1:6" ht="12.75">
      <c r="A57" s="1" t="s">
        <v>380</v>
      </c>
      <c r="B57" s="1">
        <v>1</v>
      </c>
      <c r="C57" t="s">
        <v>7</v>
      </c>
      <c r="D57" t="s">
        <v>517</v>
      </c>
      <c r="E57" t="s">
        <v>377</v>
      </c>
      <c r="F57" t="s">
        <v>601</v>
      </c>
    </row>
    <row r="58" spans="1:6" ht="12.75">
      <c r="A58" s="1" t="s">
        <v>380</v>
      </c>
      <c r="B58" s="1">
        <v>1</v>
      </c>
      <c r="C58" t="s">
        <v>7</v>
      </c>
      <c r="D58" t="s">
        <v>516</v>
      </c>
      <c r="E58" t="s">
        <v>377</v>
      </c>
      <c r="F58" t="s">
        <v>601</v>
      </c>
    </row>
    <row r="59" spans="1:6" ht="12.75">
      <c r="A59" s="1" t="s">
        <v>8</v>
      </c>
      <c r="B59" s="1">
        <v>1</v>
      </c>
      <c r="C59" t="s">
        <v>9</v>
      </c>
      <c r="D59" t="s">
        <v>392</v>
      </c>
      <c r="E59"/>
      <c r="F59" t="s">
        <v>598</v>
      </c>
    </row>
    <row r="60" spans="1:6" ht="12.75">
      <c r="A60" s="1" t="s">
        <v>8</v>
      </c>
      <c r="B60" s="1">
        <v>1</v>
      </c>
      <c r="C60" t="s">
        <v>9</v>
      </c>
      <c r="D60" t="s">
        <v>463</v>
      </c>
      <c r="E60" t="s">
        <v>377</v>
      </c>
      <c r="F60" t="s">
        <v>598</v>
      </c>
    </row>
    <row r="61" spans="1:6" ht="12.75">
      <c r="A61" s="1" t="s">
        <v>8</v>
      </c>
      <c r="B61" s="1">
        <v>1</v>
      </c>
      <c r="C61" t="s">
        <v>9</v>
      </c>
      <c r="D61" t="s">
        <v>465</v>
      </c>
      <c r="E61" t="s">
        <v>377</v>
      </c>
      <c r="F61" t="s">
        <v>598</v>
      </c>
    </row>
    <row r="62" spans="1:6" ht="12.75">
      <c r="A62" s="1" t="s">
        <v>8</v>
      </c>
      <c r="B62" s="1">
        <v>1</v>
      </c>
      <c r="C62" t="s">
        <v>9</v>
      </c>
      <c r="D62" t="s">
        <v>627</v>
      </c>
      <c r="E62" t="s">
        <v>374</v>
      </c>
      <c r="F62" t="s">
        <v>601</v>
      </c>
    </row>
    <row r="63" spans="1:6" ht="12.75">
      <c r="A63" s="1" t="s">
        <v>8</v>
      </c>
      <c r="B63" s="1">
        <v>1</v>
      </c>
      <c r="C63" t="s">
        <v>9</v>
      </c>
      <c r="D63" t="s">
        <v>627</v>
      </c>
      <c r="E63" t="s">
        <v>377</v>
      </c>
      <c r="F63" t="s">
        <v>601</v>
      </c>
    </row>
    <row r="64" spans="1:6" ht="12.75">
      <c r="A64" s="1" t="s">
        <v>8</v>
      </c>
      <c r="B64" s="1">
        <v>2</v>
      </c>
      <c r="C64" t="s">
        <v>9</v>
      </c>
      <c r="D64" t="s">
        <v>463</v>
      </c>
      <c r="E64" t="s">
        <v>377</v>
      </c>
      <c r="F64" t="s">
        <v>601</v>
      </c>
    </row>
    <row r="65" spans="1:6" ht="12.75">
      <c r="A65" s="1" t="s">
        <v>10</v>
      </c>
      <c r="B65" s="1">
        <v>1</v>
      </c>
      <c r="C65" t="s">
        <v>467</v>
      </c>
      <c r="D65" t="s">
        <v>563</v>
      </c>
      <c r="E65" t="s">
        <v>377</v>
      </c>
      <c r="F65" t="s">
        <v>598</v>
      </c>
    </row>
    <row r="66" spans="1:6" ht="12.75">
      <c r="A66" s="1" t="s">
        <v>10</v>
      </c>
      <c r="B66" s="1">
        <v>1</v>
      </c>
      <c r="C66" t="s">
        <v>467</v>
      </c>
      <c r="D66" t="s">
        <v>461</v>
      </c>
      <c r="E66" t="s">
        <v>377</v>
      </c>
      <c r="F66" t="s">
        <v>598</v>
      </c>
    </row>
    <row r="67" spans="1:6" ht="12.75">
      <c r="A67" s="1" t="s">
        <v>10</v>
      </c>
      <c r="B67" s="1">
        <v>1</v>
      </c>
      <c r="C67" t="s">
        <v>467</v>
      </c>
      <c r="D67" t="s">
        <v>385</v>
      </c>
      <c r="E67" t="s">
        <v>377</v>
      </c>
      <c r="F67" t="s">
        <v>598</v>
      </c>
    </row>
    <row r="68" spans="1:6" ht="12.75">
      <c r="A68" s="1" t="s">
        <v>10</v>
      </c>
      <c r="B68" s="1">
        <v>1</v>
      </c>
      <c r="C68" t="s">
        <v>467</v>
      </c>
      <c r="D68" t="s">
        <v>392</v>
      </c>
      <c r="E68" t="s">
        <v>377</v>
      </c>
      <c r="F68" t="s">
        <v>598</v>
      </c>
    </row>
    <row r="69" spans="1:6" ht="12.75">
      <c r="A69" s="1" t="s">
        <v>10</v>
      </c>
      <c r="B69" s="1">
        <v>1</v>
      </c>
      <c r="C69" t="s">
        <v>467</v>
      </c>
      <c r="D69" t="s">
        <v>628</v>
      </c>
      <c r="E69" t="s">
        <v>377</v>
      </c>
      <c r="F69" t="s">
        <v>598</v>
      </c>
    </row>
    <row r="70" spans="1:6" ht="12.75">
      <c r="A70" s="1" t="s">
        <v>10</v>
      </c>
      <c r="B70" s="1">
        <v>1</v>
      </c>
      <c r="C70" t="s">
        <v>467</v>
      </c>
      <c r="D70" t="s">
        <v>383</v>
      </c>
      <c r="E70" t="s">
        <v>377</v>
      </c>
      <c r="F70" t="s">
        <v>598</v>
      </c>
    </row>
    <row r="71" spans="1:6" ht="12.75">
      <c r="A71" s="1" t="s">
        <v>10</v>
      </c>
      <c r="B71" s="1">
        <v>1</v>
      </c>
      <c r="C71" t="s">
        <v>467</v>
      </c>
      <c r="D71" t="s">
        <v>443</v>
      </c>
      <c r="E71" t="s">
        <v>377</v>
      </c>
      <c r="F71" t="s">
        <v>598</v>
      </c>
    </row>
    <row r="72" spans="1:6" ht="12.75">
      <c r="A72" s="1" t="s">
        <v>10</v>
      </c>
      <c r="B72" s="1">
        <v>1</v>
      </c>
      <c r="C72" t="s">
        <v>467</v>
      </c>
      <c r="D72" t="s">
        <v>551</v>
      </c>
      <c r="E72" t="s">
        <v>377</v>
      </c>
      <c r="F72" t="s">
        <v>598</v>
      </c>
    </row>
    <row r="73" spans="1:6" ht="12.75">
      <c r="A73" s="1" t="s">
        <v>10</v>
      </c>
      <c r="B73" s="1">
        <v>1</v>
      </c>
      <c r="C73" t="s">
        <v>467</v>
      </c>
      <c r="D73" t="s">
        <v>461</v>
      </c>
      <c r="E73" t="s">
        <v>374</v>
      </c>
      <c r="F73" t="s">
        <v>601</v>
      </c>
    </row>
    <row r="74" spans="1:6" ht="12.75">
      <c r="A74" s="1" t="s">
        <v>10</v>
      </c>
      <c r="B74" s="1">
        <v>1</v>
      </c>
      <c r="C74" t="s">
        <v>467</v>
      </c>
      <c r="D74" t="s">
        <v>548</v>
      </c>
      <c r="E74" t="s">
        <v>374</v>
      </c>
      <c r="F74" t="s">
        <v>601</v>
      </c>
    </row>
    <row r="75" spans="1:6" ht="12.75">
      <c r="A75" s="1" t="s">
        <v>10</v>
      </c>
      <c r="B75" s="1">
        <v>1</v>
      </c>
      <c r="C75" t="s">
        <v>467</v>
      </c>
      <c r="D75" t="s">
        <v>426</v>
      </c>
      <c r="E75" t="s">
        <v>374</v>
      </c>
      <c r="F75" t="s">
        <v>601</v>
      </c>
    </row>
    <row r="76" spans="1:6" ht="12.75">
      <c r="A76" s="1" t="s">
        <v>10</v>
      </c>
      <c r="B76" s="1">
        <v>1</v>
      </c>
      <c r="C76" t="s">
        <v>467</v>
      </c>
      <c r="D76" t="s">
        <v>373</v>
      </c>
      <c r="E76" t="s">
        <v>377</v>
      </c>
      <c r="F76" t="s">
        <v>601</v>
      </c>
    </row>
    <row r="77" spans="1:6" ht="12.75">
      <c r="A77" s="1" t="s">
        <v>10</v>
      </c>
      <c r="B77" s="1">
        <v>1</v>
      </c>
      <c r="C77" t="s">
        <v>467</v>
      </c>
      <c r="D77" t="s">
        <v>548</v>
      </c>
      <c r="E77" t="s">
        <v>377</v>
      </c>
      <c r="F77" t="s">
        <v>601</v>
      </c>
    </row>
    <row r="78" spans="1:6" ht="12.75">
      <c r="A78" s="1" t="s">
        <v>11</v>
      </c>
      <c r="B78" s="1">
        <v>1</v>
      </c>
      <c r="C78" t="s">
        <v>12</v>
      </c>
      <c r="D78" t="s">
        <v>629</v>
      </c>
      <c r="E78"/>
      <c r="F78" t="s">
        <v>598</v>
      </c>
    </row>
    <row r="79" spans="1:6" ht="12.75">
      <c r="A79" s="1" t="s">
        <v>11</v>
      </c>
      <c r="B79" s="1">
        <v>1</v>
      </c>
      <c r="C79" t="s">
        <v>12</v>
      </c>
      <c r="D79" t="s">
        <v>389</v>
      </c>
      <c r="E79"/>
      <c r="F79" t="s">
        <v>598</v>
      </c>
    </row>
    <row r="80" spans="1:6" ht="12.75">
      <c r="A80" s="1" t="s">
        <v>11</v>
      </c>
      <c r="B80" s="1">
        <v>1</v>
      </c>
      <c r="C80" t="s">
        <v>12</v>
      </c>
      <c r="D80" t="s">
        <v>373</v>
      </c>
      <c r="E80" t="s">
        <v>374</v>
      </c>
      <c r="F80" t="s">
        <v>598</v>
      </c>
    </row>
    <row r="81" spans="1:6" ht="12.75">
      <c r="A81" s="1" t="s">
        <v>11</v>
      </c>
      <c r="B81" s="1">
        <v>1</v>
      </c>
      <c r="C81" t="s">
        <v>12</v>
      </c>
      <c r="D81" t="s">
        <v>392</v>
      </c>
      <c r="E81" t="s">
        <v>374</v>
      </c>
      <c r="F81" t="s">
        <v>598</v>
      </c>
    </row>
    <row r="82" spans="1:6" ht="12.75">
      <c r="A82" s="1" t="s">
        <v>11</v>
      </c>
      <c r="B82" s="1">
        <v>1</v>
      </c>
      <c r="C82" t="s">
        <v>12</v>
      </c>
      <c r="D82" t="s">
        <v>443</v>
      </c>
      <c r="E82" t="s">
        <v>374</v>
      </c>
      <c r="F82" t="s">
        <v>598</v>
      </c>
    </row>
    <row r="83" spans="1:6" ht="12.75">
      <c r="A83" s="1" t="s">
        <v>11</v>
      </c>
      <c r="B83" s="1">
        <v>1</v>
      </c>
      <c r="C83" t="s">
        <v>12</v>
      </c>
      <c r="D83" t="s">
        <v>630</v>
      </c>
      <c r="E83" t="s">
        <v>374</v>
      </c>
      <c r="F83" t="s">
        <v>598</v>
      </c>
    </row>
    <row r="84" spans="1:6" ht="12.75">
      <c r="A84" s="1" t="s">
        <v>11</v>
      </c>
      <c r="B84" s="1">
        <v>1</v>
      </c>
      <c r="C84" t="s">
        <v>12</v>
      </c>
      <c r="D84" t="s">
        <v>568</v>
      </c>
      <c r="E84" t="s">
        <v>374</v>
      </c>
      <c r="F84" t="s">
        <v>598</v>
      </c>
    </row>
    <row r="85" spans="1:6" ht="12.75">
      <c r="A85" s="1" t="s">
        <v>11</v>
      </c>
      <c r="B85" s="1">
        <v>3</v>
      </c>
      <c r="C85" t="s">
        <v>12</v>
      </c>
      <c r="D85" t="s">
        <v>461</v>
      </c>
      <c r="E85" t="s">
        <v>377</v>
      </c>
      <c r="F85" t="s">
        <v>598</v>
      </c>
    </row>
    <row r="86" spans="1:6" ht="12.75">
      <c r="A86" s="1" t="s">
        <v>11</v>
      </c>
      <c r="B86" s="1">
        <v>1</v>
      </c>
      <c r="C86" t="s">
        <v>12</v>
      </c>
      <c r="D86" t="s">
        <v>631</v>
      </c>
      <c r="E86" t="s">
        <v>377</v>
      </c>
      <c r="F86" t="s">
        <v>598</v>
      </c>
    </row>
    <row r="87" spans="1:6" ht="12.75">
      <c r="A87" s="1" t="s">
        <v>11</v>
      </c>
      <c r="B87" s="1">
        <v>1</v>
      </c>
      <c r="C87" t="s">
        <v>12</v>
      </c>
      <c r="D87" t="s">
        <v>632</v>
      </c>
      <c r="E87" t="s">
        <v>377</v>
      </c>
      <c r="F87" t="s">
        <v>598</v>
      </c>
    </row>
    <row r="88" spans="1:6" ht="12.75">
      <c r="A88" s="1" t="s">
        <v>11</v>
      </c>
      <c r="B88" s="1">
        <v>3</v>
      </c>
      <c r="C88" t="s">
        <v>12</v>
      </c>
      <c r="D88" t="s">
        <v>385</v>
      </c>
      <c r="E88" t="s">
        <v>377</v>
      </c>
      <c r="F88" t="s">
        <v>598</v>
      </c>
    </row>
    <row r="89" spans="1:6" ht="12.75">
      <c r="A89" s="1" t="s">
        <v>11</v>
      </c>
      <c r="B89" s="1">
        <v>3</v>
      </c>
      <c r="C89" t="s">
        <v>12</v>
      </c>
      <c r="D89" t="s">
        <v>392</v>
      </c>
      <c r="E89" t="s">
        <v>377</v>
      </c>
      <c r="F89" t="s">
        <v>598</v>
      </c>
    </row>
    <row r="90" spans="1:6" ht="12.75">
      <c r="A90" s="1" t="s">
        <v>11</v>
      </c>
      <c r="B90" s="1">
        <v>2</v>
      </c>
      <c r="C90" t="s">
        <v>12</v>
      </c>
      <c r="D90" t="s">
        <v>633</v>
      </c>
      <c r="E90" t="s">
        <v>377</v>
      </c>
      <c r="F90" t="s">
        <v>598</v>
      </c>
    </row>
    <row r="91" spans="1:6" ht="12.75">
      <c r="A91" s="1" t="s">
        <v>11</v>
      </c>
      <c r="B91" s="1">
        <v>5</v>
      </c>
      <c r="C91" t="s">
        <v>12</v>
      </c>
      <c r="D91" t="s">
        <v>443</v>
      </c>
      <c r="E91" t="s">
        <v>377</v>
      </c>
      <c r="F91" t="s">
        <v>598</v>
      </c>
    </row>
    <row r="92" spans="1:6" ht="12.75">
      <c r="A92" s="1" t="s">
        <v>11</v>
      </c>
      <c r="B92" s="1">
        <v>1</v>
      </c>
      <c r="C92" t="s">
        <v>12</v>
      </c>
      <c r="D92" t="s">
        <v>570</v>
      </c>
      <c r="E92" t="s">
        <v>377</v>
      </c>
      <c r="F92" t="s">
        <v>598</v>
      </c>
    </row>
    <row r="93" spans="1:6" ht="12.75">
      <c r="A93" s="1" t="s">
        <v>11</v>
      </c>
      <c r="B93" s="1">
        <v>1</v>
      </c>
      <c r="C93" t="s">
        <v>12</v>
      </c>
      <c r="D93" t="s">
        <v>634</v>
      </c>
      <c r="E93"/>
      <c r="F93" t="s">
        <v>601</v>
      </c>
    </row>
    <row r="94" spans="1:6" ht="12.75">
      <c r="A94" s="1" t="s">
        <v>11</v>
      </c>
      <c r="B94" s="1">
        <v>1</v>
      </c>
      <c r="C94" t="s">
        <v>12</v>
      </c>
      <c r="D94" t="s">
        <v>551</v>
      </c>
      <c r="E94"/>
      <c r="F94" t="s">
        <v>601</v>
      </c>
    </row>
    <row r="95" spans="1:6" ht="12.75">
      <c r="A95" s="1" t="s">
        <v>11</v>
      </c>
      <c r="B95" s="1">
        <v>1</v>
      </c>
      <c r="C95" t="s">
        <v>12</v>
      </c>
      <c r="D95" t="s">
        <v>385</v>
      </c>
      <c r="E95" t="s">
        <v>374</v>
      </c>
      <c r="F95" t="s">
        <v>601</v>
      </c>
    </row>
    <row r="96" spans="1:6" ht="12.75">
      <c r="A96" s="1" t="s">
        <v>11</v>
      </c>
      <c r="B96" s="1">
        <v>1</v>
      </c>
      <c r="C96" t="s">
        <v>12</v>
      </c>
      <c r="D96" t="s">
        <v>464</v>
      </c>
      <c r="E96" t="s">
        <v>374</v>
      </c>
      <c r="F96" t="s">
        <v>601</v>
      </c>
    </row>
    <row r="97" spans="1:6" ht="12.75">
      <c r="A97" s="1" t="s">
        <v>11</v>
      </c>
      <c r="B97" s="1">
        <v>2</v>
      </c>
      <c r="C97" t="s">
        <v>12</v>
      </c>
      <c r="D97" t="s">
        <v>443</v>
      </c>
      <c r="E97" t="s">
        <v>374</v>
      </c>
      <c r="F97" t="s">
        <v>601</v>
      </c>
    </row>
    <row r="98" spans="1:6" ht="12.75">
      <c r="A98" s="1" t="s">
        <v>11</v>
      </c>
      <c r="B98" s="1">
        <v>1</v>
      </c>
      <c r="C98" t="s">
        <v>12</v>
      </c>
      <c r="D98" t="s">
        <v>612</v>
      </c>
      <c r="E98" t="s">
        <v>374</v>
      </c>
      <c r="F98" t="s">
        <v>601</v>
      </c>
    </row>
    <row r="99" spans="1:6" ht="12.75">
      <c r="A99" s="1" t="s">
        <v>11</v>
      </c>
      <c r="B99" s="1">
        <v>2</v>
      </c>
      <c r="C99" t="s">
        <v>12</v>
      </c>
      <c r="D99" t="s">
        <v>426</v>
      </c>
      <c r="E99" t="s">
        <v>374</v>
      </c>
      <c r="F99" t="s">
        <v>601</v>
      </c>
    </row>
    <row r="100" spans="1:6" ht="12.75">
      <c r="A100" s="1" t="s">
        <v>11</v>
      </c>
      <c r="B100" s="1">
        <v>1</v>
      </c>
      <c r="C100" t="s">
        <v>12</v>
      </c>
      <c r="D100" t="s">
        <v>632</v>
      </c>
      <c r="E100" t="s">
        <v>377</v>
      </c>
      <c r="F100" t="s">
        <v>601</v>
      </c>
    </row>
    <row r="101" spans="1:6" ht="12.75">
      <c r="A101" s="1" t="s">
        <v>11</v>
      </c>
      <c r="B101" s="1">
        <v>1</v>
      </c>
      <c r="C101" t="s">
        <v>12</v>
      </c>
      <c r="D101" t="s">
        <v>443</v>
      </c>
      <c r="E101" t="s">
        <v>377</v>
      </c>
      <c r="F101" t="s">
        <v>601</v>
      </c>
    </row>
    <row r="102" spans="1:6" ht="12.75">
      <c r="A102" s="1" t="s">
        <v>11</v>
      </c>
      <c r="B102" s="1">
        <v>2</v>
      </c>
      <c r="C102" t="s">
        <v>12</v>
      </c>
      <c r="D102" t="s">
        <v>426</v>
      </c>
      <c r="E102" t="s">
        <v>377</v>
      </c>
      <c r="F102" t="s">
        <v>601</v>
      </c>
    </row>
    <row r="103" spans="1:6" ht="12.75">
      <c r="A103" s="1" t="s">
        <v>11</v>
      </c>
      <c r="B103" s="1">
        <v>1</v>
      </c>
      <c r="C103" t="s">
        <v>12</v>
      </c>
      <c r="D103" t="s">
        <v>635</v>
      </c>
      <c r="E103" t="s">
        <v>374</v>
      </c>
      <c r="F103" t="s">
        <v>604</v>
      </c>
    </row>
    <row r="104" spans="1:6" ht="12.75">
      <c r="A104" s="1" t="s">
        <v>13</v>
      </c>
      <c r="B104" s="1">
        <v>1</v>
      </c>
      <c r="C104" t="s">
        <v>393</v>
      </c>
      <c r="D104" t="s">
        <v>555</v>
      </c>
      <c r="E104" t="s">
        <v>374</v>
      </c>
      <c r="F104" t="s">
        <v>598</v>
      </c>
    </row>
    <row r="105" spans="1:6" ht="12.75">
      <c r="A105" s="1" t="s">
        <v>13</v>
      </c>
      <c r="B105" s="1">
        <v>2</v>
      </c>
      <c r="C105" t="s">
        <v>393</v>
      </c>
      <c r="D105" t="s">
        <v>480</v>
      </c>
      <c r="E105" t="s">
        <v>374</v>
      </c>
      <c r="F105" t="s">
        <v>598</v>
      </c>
    </row>
    <row r="106" spans="1:6" ht="12.75">
      <c r="A106" s="1" t="s">
        <v>13</v>
      </c>
      <c r="B106" s="1">
        <v>1</v>
      </c>
      <c r="C106" t="s">
        <v>393</v>
      </c>
      <c r="D106" t="s">
        <v>481</v>
      </c>
      <c r="E106" t="s">
        <v>374</v>
      </c>
      <c r="F106" t="s">
        <v>598</v>
      </c>
    </row>
    <row r="107" spans="1:6" ht="12.75">
      <c r="A107" s="1" t="s">
        <v>13</v>
      </c>
      <c r="B107" s="1">
        <v>1</v>
      </c>
      <c r="C107" t="s">
        <v>393</v>
      </c>
      <c r="D107" t="s">
        <v>510</v>
      </c>
      <c r="E107" t="s">
        <v>398</v>
      </c>
      <c r="F107" t="s">
        <v>598</v>
      </c>
    </row>
    <row r="108" spans="1:6" ht="12.75">
      <c r="A108" s="1" t="s">
        <v>13</v>
      </c>
      <c r="B108" s="1">
        <v>1</v>
      </c>
      <c r="C108" t="s">
        <v>393</v>
      </c>
      <c r="D108" t="s">
        <v>579</v>
      </c>
      <c r="E108" t="s">
        <v>398</v>
      </c>
      <c r="F108" t="s">
        <v>598</v>
      </c>
    </row>
    <row r="109" spans="1:6" ht="12.75">
      <c r="A109" s="1" t="s">
        <v>13</v>
      </c>
      <c r="B109" s="1">
        <v>1</v>
      </c>
      <c r="C109" t="s">
        <v>393</v>
      </c>
      <c r="D109" t="s">
        <v>636</v>
      </c>
      <c r="E109" t="s">
        <v>398</v>
      </c>
      <c r="F109" t="s">
        <v>598</v>
      </c>
    </row>
    <row r="110" spans="1:6" ht="12.75">
      <c r="A110" s="1" t="s">
        <v>13</v>
      </c>
      <c r="B110" s="1">
        <v>1</v>
      </c>
      <c r="C110" t="s">
        <v>393</v>
      </c>
      <c r="D110" t="s">
        <v>637</v>
      </c>
      <c r="E110" t="s">
        <v>374</v>
      </c>
      <c r="F110" t="s">
        <v>601</v>
      </c>
    </row>
    <row r="111" spans="1:6" ht="12.75">
      <c r="A111" s="1" t="s">
        <v>13</v>
      </c>
      <c r="B111" s="1">
        <v>1</v>
      </c>
      <c r="C111" t="s">
        <v>393</v>
      </c>
      <c r="D111" t="s">
        <v>481</v>
      </c>
      <c r="E111" t="s">
        <v>374</v>
      </c>
      <c r="F111" t="s">
        <v>601</v>
      </c>
    </row>
    <row r="112" spans="1:6" ht="12.75">
      <c r="A112" s="1" t="s">
        <v>13</v>
      </c>
      <c r="B112" s="1">
        <v>1</v>
      </c>
      <c r="C112" t="s">
        <v>393</v>
      </c>
      <c r="D112" t="s">
        <v>568</v>
      </c>
      <c r="E112" t="s">
        <v>398</v>
      </c>
      <c r="F112" t="s">
        <v>601</v>
      </c>
    </row>
    <row r="113" spans="1:6" ht="12.75">
      <c r="A113" s="1" t="s">
        <v>13</v>
      </c>
      <c r="B113" s="1">
        <v>3</v>
      </c>
      <c r="C113" t="s">
        <v>393</v>
      </c>
      <c r="D113" t="s">
        <v>469</v>
      </c>
      <c r="E113" t="s">
        <v>377</v>
      </c>
      <c r="F113" t="s">
        <v>601</v>
      </c>
    </row>
    <row r="114" spans="1:6" ht="12.75">
      <c r="A114" s="1" t="s">
        <v>13</v>
      </c>
      <c r="B114" s="1">
        <v>1</v>
      </c>
      <c r="C114" t="s">
        <v>393</v>
      </c>
      <c r="D114" t="s">
        <v>481</v>
      </c>
      <c r="E114" t="s">
        <v>377</v>
      </c>
      <c r="F114" t="s">
        <v>601</v>
      </c>
    </row>
    <row r="115" spans="1:6" ht="12.75">
      <c r="A115" s="1" t="s">
        <v>14</v>
      </c>
      <c r="B115" s="1">
        <v>2</v>
      </c>
      <c r="C115" t="s">
        <v>396</v>
      </c>
      <c r="D115" t="s">
        <v>485</v>
      </c>
      <c r="E115"/>
      <c r="F115" t="s">
        <v>598</v>
      </c>
    </row>
    <row r="116" spans="1:6" ht="12.75">
      <c r="A116" s="1" t="s">
        <v>14</v>
      </c>
      <c r="B116" s="1">
        <v>1</v>
      </c>
      <c r="C116" t="s">
        <v>396</v>
      </c>
      <c r="D116" t="s">
        <v>485</v>
      </c>
      <c r="E116" t="s">
        <v>374</v>
      </c>
      <c r="F116" t="s">
        <v>598</v>
      </c>
    </row>
    <row r="117" spans="1:6" ht="12.75">
      <c r="A117" s="1" t="s">
        <v>14</v>
      </c>
      <c r="B117" s="1">
        <v>2</v>
      </c>
      <c r="C117" t="s">
        <v>396</v>
      </c>
      <c r="D117" t="s">
        <v>485</v>
      </c>
      <c r="E117" t="s">
        <v>375</v>
      </c>
      <c r="F117" t="s">
        <v>598</v>
      </c>
    </row>
    <row r="118" spans="1:6" ht="12.75">
      <c r="A118" s="1" t="s">
        <v>14</v>
      </c>
      <c r="B118" s="1">
        <v>1</v>
      </c>
      <c r="C118" t="s">
        <v>396</v>
      </c>
      <c r="D118" t="s">
        <v>485</v>
      </c>
      <c r="E118" t="s">
        <v>375</v>
      </c>
      <c r="F118" t="s">
        <v>598</v>
      </c>
    </row>
    <row r="119" spans="1:6" ht="12.75">
      <c r="A119" s="1" t="s">
        <v>14</v>
      </c>
      <c r="B119" s="1">
        <v>1</v>
      </c>
      <c r="C119" t="s">
        <v>396</v>
      </c>
      <c r="D119" t="s">
        <v>485</v>
      </c>
      <c r="E119" t="s">
        <v>375</v>
      </c>
      <c r="F119" t="s">
        <v>598</v>
      </c>
    </row>
    <row r="120" spans="1:6" ht="12.75">
      <c r="A120" s="1" t="s">
        <v>14</v>
      </c>
      <c r="B120" s="1">
        <v>1</v>
      </c>
      <c r="C120" t="s">
        <v>396</v>
      </c>
      <c r="D120" t="s">
        <v>485</v>
      </c>
      <c r="E120" t="s">
        <v>374</v>
      </c>
      <c r="F120" t="s">
        <v>601</v>
      </c>
    </row>
    <row r="121" spans="1:6" ht="12.75">
      <c r="A121" s="1" t="s">
        <v>14</v>
      </c>
      <c r="B121" s="1">
        <v>1</v>
      </c>
      <c r="C121" t="s">
        <v>396</v>
      </c>
      <c r="D121" t="s">
        <v>485</v>
      </c>
      <c r="E121" t="s">
        <v>375</v>
      </c>
      <c r="F121" t="s">
        <v>601</v>
      </c>
    </row>
    <row r="122" spans="1:6" ht="12.75">
      <c r="A122" s="1" t="s">
        <v>14</v>
      </c>
      <c r="B122" s="1">
        <v>2</v>
      </c>
      <c r="C122" t="s">
        <v>396</v>
      </c>
      <c r="D122" t="s">
        <v>485</v>
      </c>
      <c r="E122" t="s">
        <v>375</v>
      </c>
      <c r="F122" t="s">
        <v>601</v>
      </c>
    </row>
    <row r="123" spans="1:6" ht="12.75">
      <c r="A123" s="1" t="s">
        <v>14</v>
      </c>
      <c r="B123" s="1">
        <v>1</v>
      </c>
      <c r="C123" t="s">
        <v>396</v>
      </c>
      <c r="D123" t="s">
        <v>485</v>
      </c>
      <c r="E123" t="s">
        <v>398</v>
      </c>
      <c r="F123" t="s">
        <v>601</v>
      </c>
    </row>
    <row r="124" spans="1:6" ht="12.75">
      <c r="A124" s="1" t="s">
        <v>14</v>
      </c>
      <c r="B124" s="1">
        <v>1</v>
      </c>
      <c r="C124" t="s">
        <v>397</v>
      </c>
      <c r="D124" t="s">
        <v>485</v>
      </c>
      <c r="E124"/>
      <c r="F124" t="s">
        <v>598</v>
      </c>
    </row>
    <row r="125" spans="1:6" ht="12.75">
      <c r="A125" s="1" t="s">
        <v>14</v>
      </c>
      <c r="B125" s="1">
        <v>1</v>
      </c>
      <c r="C125" t="s">
        <v>397</v>
      </c>
      <c r="D125" t="s">
        <v>485</v>
      </c>
      <c r="E125" t="s">
        <v>408</v>
      </c>
      <c r="F125" t="s">
        <v>598</v>
      </c>
    </row>
    <row r="126" spans="1:6" ht="12.75">
      <c r="A126" s="1" t="s">
        <v>14</v>
      </c>
      <c r="B126" s="1">
        <v>1</v>
      </c>
      <c r="C126" t="s">
        <v>397</v>
      </c>
      <c r="D126" t="s">
        <v>485</v>
      </c>
      <c r="E126" t="s">
        <v>374</v>
      </c>
      <c r="F126" t="s">
        <v>598</v>
      </c>
    </row>
    <row r="127" spans="1:6" ht="12.75">
      <c r="A127" s="1" t="s">
        <v>14</v>
      </c>
      <c r="B127" s="1">
        <v>1</v>
      </c>
      <c r="C127" t="s">
        <v>397</v>
      </c>
      <c r="D127" t="s">
        <v>485</v>
      </c>
      <c r="E127" t="s">
        <v>377</v>
      </c>
      <c r="F127" t="s">
        <v>598</v>
      </c>
    </row>
    <row r="128" spans="1:6" ht="12.75">
      <c r="A128" s="1" t="s">
        <v>14</v>
      </c>
      <c r="B128" s="1">
        <v>1</v>
      </c>
      <c r="C128" t="s">
        <v>397</v>
      </c>
      <c r="D128" t="s">
        <v>485</v>
      </c>
      <c r="E128" t="s">
        <v>374</v>
      </c>
      <c r="F128" t="s">
        <v>601</v>
      </c>
    </row>
    <row r="129" spans="1:6" ht="12.75">
      <c r="A129" s="1" t="s">
        <v>14</v>
      </c>
      <c r="B129" s="1">
        <v>1</v>
      </c>
      <c r="C129" t="s">
        <v>397</v>
      </c>
      <c r="D129" t="s">
        <v>485</v>
      </c>
      <c r="E129" t="s">
        <v>375</v>
      </c>
      <c r="F129" t="s">
        <v>601</v>
      </c>
    </row>
    <row r="130" spans="1:6" ht="12.75">
      <c r="A130" s="1" t="s">
        <v>14</v>
      </c>
      <c r="B130" s="1">
        <v>1</v>
      </c>
      <c r="C130" t="s">
        <v>397</v>
      </c>
      <c r="D130" t="s">
        <v>485</v>
      </c>
      <c r="E130" t="s">
        <v>375</v>
      </c>
      <c r="F130" t="s">
        <v>601</v>
      </c>
    </row>
    <row r="131" spans="1:6" ht="12.75">
      <c r="A131" s="1" t="s">
        <v>14</v>
      </c>
      <c r="B131" s="1">
        <v>2</v>
      </c>
      <c r="C131" t="s">
        <v>397</v>
      </c>
      <c r="D131" t="s">
        <v>485</v>
      </c>
      <c r="E131" t="s">
        <v>375</v>
      </c>
      <c r="F131" t="s">
        <v>601</v>
      </c>
    </row>
    <row r="132" spans="1:6" ht="12.75">
      <c r="A132" s="1" t="s">
        <v>14</v>
      </c>
      <c r="B132" s="1">
        <v>1</v>
      </c>
      <c r="C132" t="s">
        <v>397</v>
      </c>
      <c r="D132" t="s">
        <v>485</v>
      </c>
      <c r="E132" t="s">
        <v>398</v>
      </c>
      <c r="F132" t="s">
        <v>601</v>
      </c>
    </row>
    <row r="133" spans="1:6" ht="12.75">
      <c r="A133" s="1" t="s">
        <v>14</v>
      </c>
      <c r="B133" s="1">
        <v>2</v>
      </c>
      <c r="C133" t="s">
        <v>397</v>
      </c>
      <c r="D133" t="s">
        <v>485</v>
      </c>
      <c r="E133" t="s">
        <v>377</v>
      </c>
      <c r="F133" t="s">
        <v>601</v>
      </c>
    </row>
    <row r="134" spans="1:6" ht="12.75">
      <c r="A134" s="1" t="s">
        <v>561</v>
      </c>
      <c r="B134" s="1">
        <v>1</v>
      </c>
      <c r="C134" t="s">
        <v>562</v>
      </c>
      <c r="D134" t="s">
        <v>485</v>
      </c>
      <c r="E134" t="s">
        <v>374</v>
      </c>
      <c r="F134" t="s">
        <v>598</v>
      </c>
    </row>
    <row r="135" spans="1:6" ht="12.75">
      <c r="A135" s="1" t="s">
        <v>561</v>
      </c>
      <c r="B135" s="1">
        <v>1</v>
      </c>
      <c r="C135" t="s">
        <v>562</v>
      </c>
      <c r="D135" t="s">
        <v>485</v>
      </c>
      <c r="E135" t="s">
        <v>377</v>
      </c>
      <c r="F135" t="s">
        <v>601</v>
      </c>
    </row>
    <row r="136" spans="1:6" ht="12.75">
      <c r="A136" s="1" t="s">
        <v>15</v>
      </c>
      <c r="B136" s="1">
        <v>1</v>
      </c>
      <c r="C136" t="s">
        <v>399</v>
      </c>
      <c r="D136" t="s">
        <v>638</v>
      </c>
      <c r="E136" t="s">
        <v>374</v>
      </c>
      <c r="F136" t="s">
        <v>604</v>
      </c>
    </row>
    <row r="137" spans="1:6" ht="12.75">
      <c r="A137" s="1" t="s">
        <v>15</v>
      </c>
      <c r="B137" s="1">
        <v>1</v>
      </c>
      <c r="C137" t="s">
        <v>489</v>
      </c>
      <c r="D137" t="s">
        <v>548</v>
      </c>
      <c r="E137" t="s">
        <v>375</v>
      </c>
      <c r="F137" t="s">
        <v>598</v>
      </c>
    </row>
    <row r="138" spans="1:6" ht="12.75">
      <c r="A138" s="1" t="s">
        <v>15</v>
      </c>
      <c r="B138" s="1">
        <v>2</v>
      </c>
      <c r="C138" t="s">
        <v>489</v>
      </c>
      <c r="D138" t="s">
        <v>400</v>
      </c>
      <c r="E138" t="s">
        <v>374</v>
      </c>
      <c r="F138" t="s">
        <v>601</v>
      </c>
    </row>
    <row r="139" spans="1:6" ht="12.75">
      <c r="A139" s="1" t="s">
        <v>15</v>
      </c>
      <c r="B139" s="1">
        <v>1</v>
      </c>
      <c r="C139" t="s">
        <v>491</v>
      </c>
      <c r="D139" t="s">
        <v>639</v>
      </c>
      <c r="E139" t="s">
        <v>374</v>
      </c>
      <c r="F139" t="s">
        <v>601</v>
      </c>
    </row>
    <row r="140" spans="1:6" ht="12.75">
      <c r="A140" s="1" t="s">
        <v>15</v>
      </c>
      <c r="B140" s="1">
        <v>1</v>
      </c>
      <c r="C140" t="s">
        <v>491</v>
      </c>
      <c r="D140" t="s">
        <v>570</v>
      </c>
      <c r="E140" t="s">
        <v>398</v>
      </c>
      <c r="F140" t="s">
        <v>601</v>
      </c>
    </row>
    <row r="141" spans="1:6" ht="12.75">
      <c r="A141" s="1" t="s">
        <v>15</v>
      </c>
      <c r="B141" s="1">
        <v>1</v>
      </c>
      <c r="C141" t="s">
        <v>491</v>
      </c>
      <c r="D141" t="s">
        <v>548</v>
      </c>
      <c r="E141" t="s">
        <v>377</v>
      </c>
      <c r="F141" t="s">
        <v>601</v>
      </c>
    </row>
    <row r="142" spans="1:6" ht="12.75">
      <c r="A142" s="1" t="s">
        <v>15</v>
      </c>
      <c r="B142" s="1">
        <v>1</v>
      </c>
      <c r="C142" t="s">
        <v>403</v>
      </c>
      <c r="D142" t="s">
        <v>502</v>
      </c>
      <c r="E142" t="s">
        <v>377</v>
      </c>
      <c r="F142" t="s">
        <v>598</v>
      </c>
    </row>
    <row r="143" spans="1:6" ht="12.75">
      <c r="A143" s="1" t="s">
        <v>15</v>
      </c>
      <c r="B143" s="1">
        <v>1</v>
      </c>
      <c r="C143" t="s">
        <v>403</v>
      </c>
      <c r="D143" t="s">
        <v>548</v>
      </c>
      <c r="E143" t="s">
        <v>377</v>
      </c>
      <c r="F143" t="s">
        <v>598</v>
      </c>
    </row>
    <row r="144" spans="1:6" ht="12.75">
      <c r="A144" s="1" t="s">
        <v>15</v>
      </c>
      <c r="B144" s="1">
        <v>1</v>
      </c>
      <c r="C144" t="s">
        <v>403</v>
      </c>
      <c r="D144" t="s">
        <v>640</v>
      </c>
      <c r="E144" t="s">
        <v>374</v>
      </c>
      <c r="F144" t="s">
        <v>601</v>
      </c>
    </row>
    <row r="145" spans="1:6" ht="12.75">
      <c r="A145" s="1" t="s">
        <v>15</v>
      </c>
      <c r="B145" s="1">
        <v>2</v>
      </c>
      <c r="C145" t="s">
        <v>403</v>
      </c>
      <c r="D145" t="s">
        <v>641</v>
      </c>
      <c r="E145" t="s">
        <v>374</v>
      </c>
      <c r="F145" t="s">
        <v>601</v>
      </c>
    </row>
    <row r="146" spans="1:6" ht="12.75">
      <c r="A146" s="1" t="s">
        <v>15</v>
      </c>
      <c r="B146" s="1">
        <v>1</v>
      </c>
      <c r="C146" t="s">
        <v>403</v>
      </c>
      <c r="D146" t="s">
        <v>551</v>
      </c>
      <c r="E146" t="s">
        <v>374</v>
      </c>
      <c r="F146" t="s">
        <v>601</v>
      </c>
    </row>
    <row r="147" spans="1:6" ht="12.75">
      <c r="A147" s="1" t="s">
        <v>15</v>
      </c>
      <c r="B147" s="1">
        <v>1</v>
      </c>
      <c r="C147" t="s">
        <v>403</v>
      </c>
      <c r="D147" t="s">
        <v>501</v>
      </c>
      <c r="E147" t="s">
        <v>398</v>
      </c>
      <c r="F147" t="s">
        <v>601</v>
      </c>
    </row>
    <row r="148" spans="1:6" ht="12.75">
      <c r="A148" s="1" t="s">
        <v>15</v>
      </c>
      <c r="B148" s="1">
        <v>2</v>
      </c>
      <c r="C148" t="s">
        <v>403</v>
      </c>
      <c r="D148" t="s">
        <v>642</v>
      </c>
      <c r="E148" t="s">
        <v>398</v>
      </c>
      <c r="F148" t="s">
        <v>601</v>
      </c>
    </row>
    <row r="149" spans="1:6" ht="12.75">
      <c r="A149" s="1" t="s">
        <v>15</v>
      </c>
      <c r="B149" s="1">
        <v>1</v>
      </c>
      <c r="C149" t="s">
        <v>403</v>
      </c>
      <c r="D149" t="s">
        <v>490</v>
      </c>
      <c r="E149" t="s">
        <v>398</v>
      </c>
      <c r="F149" t="s">
        <v>601</v>
      </c>
    </row>
    <row r="150" spans="1:6" ht="12.75">
      <c r="A150" s="1" t="s">
        <v>15</v>
      </c>
      <c r="B150" s="1">
        <v>1</v>
      </c>
      <c r="C150" t="s">
        <v>403</v>
      </c>
      <c r="D150" t="s">
        <v>410</v>
      </c>
      <c r="E150" t="s">
        <v>398</v>
      </c>
      <c r="F150" t="s">
        <v>601</v>
      </c>
    </row>
    <row r="151" spans="1:6" ht="12.75">
      <c r="A151" s="1" t="s">
        <v>15</v>
      </c>
      <c r="B151" s="1">
        <v>1</v>
      </c>
      <c r="C151" t="s">
        <v>403</v>
      </c>
      <c r="D151" t="s">
        <v>487</v>
      </c>
      <c r="E151" t="s">
        <v>377</v>
      </c>
      <c r="F151" t="s">
        <v>601</v>
      </c>
    </row>
    <row r="152" spans="1:6" ht="12.75">
      <c r="A152" s="1" t="s">
        <v>15</v>
      </c>
      <c r="B152" s="1">
        <v>1</v>
      </c>
      <c r="C152" t="s">
        <v>403</v>
      </c>
      <c r="D152" t="s">
        <v>640</v>
      </c>
      <c r="E152" t="s">
        <v>374</v>
      </c>
      <c r="F152" t="s">
        <v>604</v>
      </c>
    </row>
    <row r="153" spans="1:6" ht="12.75">
      <c r="A153" s="1" t="s">
        <v>15</v>
      </c>
      <c r="B153" s="1">
        <v>2</v>
      </c>
      <c r="C153" t="s">
        <v>403</v>
      </c>
      <c r="D153" t="s">
        <v>643</v>
      </c>
      <c r="E153" t="s">
        <v>374</v>
      </c>
      <c r="F153" t="s">
        <v>604</v>
      </c>
    </row>
    <row r="154" spans="1:6" ht="12.75">
      <c r="A154" s="1" t="s">
        <v>15</v>
      </c>
      <c r="B154" s="1">
        <v>2</v>
      </c>
      <c r="C154" t="s">
        <v>403</v>
      </c>
      <c r="D154" t="s">
        <v>641</v>
      </c>
      <c r="E154" t="s">
        <v>374</v>
      </c>
      <c r="F154" t="s">
        <v>604</v>
      </c>
    </row>
    <row r="155" spans="1:6" ht="12.75">
      <c r="A155" s="1" t="s">
        <v>15</v>
      </c>
      <c r="B155" s="1">
        <v>1</v>
      </c>
      <c r="C155" t="s">
        <v>403</v>
      </c>
      <c r="D155" t="s">
        <v>644</v>
      </c>
      <c r="E155" t="s">
        <v>374</v>
      </c>
      <c r="F155" t="s">
        <v>604</v>
      </c>
    </row>
    <row r="156" spans="1:6" ht="12.75">
      <c r="A156" s="1" t="s">
        <v>15</v>
      </c>
      <c r="B156" s="1">
        <v>1</v>
      </c>
      <c r="C156" t="s">
        <v>403</v>
      </c>
      <c r="D156" t="s">
        <v>638</v>
      </c>
      <c r="E156" t="s">
        <v>374</v>
      </c>
      <c r="F156" t="s">
        <v>604</v>
      </c>
    </row>
    <row r="157" spans="1:6" ht="12.75">
      <c r="A157" s="1" t="s">
        <v>15</v>
      </c>
      <c r="B157" s="1">
        <v>1</v>
      </c>
      <c r="C157" t="s">
        <v>403</v>
      </c>
      <c r="D157" t="s">
        <v>469</v>
      </c>
      <c r="E157" t="s">
        <v>377</v>
      </c>
      <c r="F157" t="s">
        <v>604</v>
      </c>
    </row>
    <row r="158" spans="1:6" ht="12.75">
      <c r="A158" s="1" t="s">
        <v>15</v>
      </c>
      <c r="B158" s="1">
        <v>1</v>
      </c>
      <c r="C158" t="s">
        <v>495</v>
      </c>
      <c r="D158" t="s">
        <v>580</v>
      </c>
      <c r="E158" t="s">
        <v>374</v>
      </c>
      <c r="F158" t="s">
        <v>598</v>
      </c>
    </row>
    <row r="159" spans="1:6" ht="12.75">
      <c r="A159" s="1" t="s">
        <v>15</v>
      </c>
      <c r="B159" s="1">
        <v>1</v>
      </c>
      <c r="C159" t="s">
        <v>495</v>
      </c>
      <c r="D159" t="s">
        <v>645</v>
      </c>
      <c r="E159" t="s">
        <v>374</v>
      </c>
      <c r="F159" t="s">
        <v>598</v>
      </c>
    </row>
    <row r="160" spans="1:6" ht="12.75">
      <c r="A160" s="1" t="s">
        <v>15</v>
      </c>
      <c r="B160" s="1">
        <v>1</v>
      </c>
      <c r="C160" t="s">
        <v>495</v>
      </c>
      <c r="D160" t="s">
        <v>646</v>
      </c>
      <c r="E160" t="s">
        <v>374</v>
      </c>
      <c r="F160" t="s">
        <v>604</v>
      </c>
    </row>
    <row r="161" spans="1:6" ht="12.75">
      <c r="A161" s="1" t="s">
        <v>15</v>
      </c>
      <c r="B161" s="1">
        <v>2</v>
      </c>
      <c r="C161" t="s">
        <v>495</v>
      </c>
      <c r="D161" t="s">
        <v>645</v>
      </c>
      <c r="E161" t="s">
        <v>374</v>
      </c>
      <c r="F161" t="s">
        <v>604</v>
      </c>
    </row>
    <row r="162" spans="1:6" ht="12.75">
      <c r="A162" s="1" t="s">
        <v>15</v>
      </c>
      <c r="B162" s="1">
        <v>1</v>
      </c>
      <c r="C162" t="s">
        <v>495</v>
      </c>
      <c r="D162" t="s">
        <v>638</v>
      </c>
      <c r="E162" t="s">
        <v>374</v>
      </c>
      <c r="F162" t="s">
        <v>604</v>
      </c>
    </row>
    <row r="163" spans="1:6" ht="12.75">
      <c r="A163" s="1" t="s">
        <v>15</v>
      </c>
      <c r="B163" s="1">
        <v>1</v>
      </c>
      <c r="C163" t="s">
        <v>495</v>
      </c>
      <c r="D163" t="s">
        <v>647</v>
      </c>
      <c r="E163" t="s">
        <v>374</v>
      </c>
      <c r="F163" t="s">
        <v>604</v>
      </c>
    </row>
    <row r="164" spans="1:6" ht="12.75">
      <c r="A164" s="1" t="s">
        <v>15</v>
      </c>
      <c r="B164" s="1">
        <v>1</v>
      </c>
      <c r="C164" t="s">
        <v>497</v>
      </c>
      <c r="D164" t="s">
        <v>646</v>
      </c>
      <c r="E164" t="s">
        <v>374</v>
      </c>
      <c r="F164" t="s">
        <v>598</v>
      </c>
    </row>
    <row r="165" spans="1:6" ht="12.75">
      <c r="A165" s="1" t="s">
        <v>15</v>
      </c>
      <c r="B165" s="1">
        <v>2</v>
      </c>
      <c r="C165" t="s">
        <v>497</v>
      </c>
      <c r="D165" t="s">
        <v>645</v>
      </c>
      <c r="E165" t="s">
        <v>374</v>
      </c>
      <c r="F165" t="s">
        <v>598</v>
      </c>
    </row>
    <row r="166" spans="1:6" ht="12.75">
      <c r="A166" s="1" t="s">
        <v>15</v>
      </c>
      <c r="B166" s="1">
        <v>1</v>
      </c>
      <c r="C166" t="s">
        <v>497</v>
      </c>
      <c r="D166" t="s">
        <v>648</v>
      </c>
      <c r="E166" t="s">
        <v>374</v>
      </c>
      <c r="F166" t="s">
        <v>598</v>
      </c>
    </row>
    <row r="167" spans="1:6" ht="12.75">
      <c r="A167" s="1" t="s">
        <v>15</v>
      </c>
      <c r="B167" s="1">
        <v>2</v>
      </c>
      <c r="C167" t="s">
        <v>497</v>
      </c>
      <c r="D167" t="s">
        <v>638</v>
      </c>
      <c r="E167" t="s">
        <v>374</v>
      </c>
      <c r="F167" t="s">
        <v>598</v>
      </c>
    </row>
    <row r="168" spans="1:6" ht="12.75">
      <c r="A168" s="1" t="s">
        <v>15</v>
      </c>
      <c r="B168" s="1">
        <v>1</v>
      </c>
      <c r="C168" t="s">
        <v>497</v>
      </c>
      <c r="D168" t="s">
        <v>548</v>
      </c>
      <c r="E168" t="s">
        <v>374</v>
      </c>
      <c r="F168" t="s">
        <v>598</v>
      </c>
    </row>
    <row r="169" spans="1:6" ht="12.75">
      <c r="A169" s="1" t="s">
        <v>15</v>
      </c>
      <c r="B169" s="1">
        <v>1</v>
      </c>
      <c r="C169" t="s">
        <v>497</v>
      </c>
      <c r="D169" t="s">
        <v>570</v>
      </c>
      <c r="E169" t="s">
        <v>377</v>
      </c>
      <c r="F169" t="s">
        <v>598</v>
      </c>
    </row>
    <row r="170" spans="1:6" ht="12.75">
      <c r="A170" s="1" t="s">
        <v>15</v>
      </c>
      <c r="B170" s="1">
        <v>1</v>
      </c>
      <c r="C170" t="s">
        <v>497</v>
      </c>
      <c r="D170" t="s">
        <v>646</v>
      </c>
      <c r="E170" t="s">
        <v>374</v>
      </c>
      <c r="F170" t="s">
        <v>601</v>
      </c>
    </row>
    <row r="171" spans="1:6" ht="12.75">
      <c r="A171" s="1" t="s">
        <v>15</v>
      </c>
      <c r="B171" s="1">
        <v>1</v>
      </c>
      <c r="C171" t="s">
        <v>497</v>
      </c>
      <c r="D171" t="s">
        <v>552</v>
      </c>
      <c r="E171" t="s">
        <v>374</v>
      </c>
      <c r="F171" t="s">
        <v>601</v>
      </c>
    </row>
    <row r="172" spans="1:6" ht="12.75">
      <c r="A172" s="1" t="s">
        <v>15</v>
      </c>
      <c r="B172" s="1">
        <v>2</v>
      </c>
      <c r="C172" t="s">
        <v>497</v>
      </c>
      <c r="D172" t="s">
        <v>646</v>
      </c>
      <c r="E172" t="s">
        <v>374</v>
      </c>
      <c r="F172" t="s">
        <v>604</v>
      </c>
    </row>
    <row r="173" spans="1:6" ht="12.75">
      <c r="A173" s="1" t="s">
        <v>15</v>
      </c>
      <c r="B173" s="1">
        <v>3</v>
      </c>
      <c r="C173" t="s">
        <v>497</v>
      </c>
      <c r="D173" t="s">
        <v>645</v>
      </c>
      <c r="E173" t="s">
        <v>374</v>
      </c>
      <c r="F173" t="s">
        <v>604</v>
      </c>
    </row>
    <row r="174" spans="1:6" ht="12.75">
      <c r="A174" s="1" t="s">
        <v>15</v>
      </c>
      <c r="B174" s="1">
        <v>1</v>
      </c>
      <c r="C174" t="s">
        <v>497</v>
      </c>
      <c r="D174" t="s">
        <v>638</v>
      </c>
      <c r="E174" t="s">
        <v>374</v>
      </c>
      <c r="F174" t="s">
        <v>604</v>
      </c>
    </row>
    <row r="175" spans="1:6" ht="12.75">
      <c r="A175" s="1" t="s">
        <v>15</v>
      </c>
      <c r="B175" s="1">
        <v>1</v>
      </c>
      <c r="C175" t="s">
        <v>405</v>
      </c>
      <c r="D175" t="s">
        <v>564</v>
      </c>
      <c r="E175" t="s">
        <v>374</v>
      </c>
      <c r="F175" t="s">
        <v>598</v>
      </c>
    </row>
    <row r="176" spans="1:6" ht="12.75">
      <c r="A176" s="1" t="s">
        <v>15</v>
      </c>
      <c r="B176" s="1">
        <v>1</v>
      </c>
      <c r="C176" t="s">
        <v>405</v>
      </c>
      <c r="D176" t="s">
        <v>481</v>
      </c>
      <c r="E176" t="s">
        <v>374</v>
      </c>
      <c r="F176" t="s">
        <v>598</v>
      </c>
    </row>
    <row r="177" spans="1:6" ht="12.75">
      <c r="A177" s="1" t="s">
        <v>15</v>
      </c>
      <c r="B177" s="1">
        <v>2</v>
      </c>
      <c r="C177" t="s">
        <v>405</v>
      </c>
      <c r="D177" t="s">
        <v>487</v>
      </c>
      <c r="E177" t="s">
        <v>398</v>
      </c>
      <c r="F177" t="s">
        <v>598</v>
      </c>
    </row>
    <row r="178" spans="1:6" ht="12.75">
      <c r="A178" s="1" t="s">
        <v>15</v>
      </c>
      <c r="B178" s="1">
        <v>1</v>
      </c>
      <c r="C178" t="s">
        <v>405</v>
      </c>
      <c r="D178" t="s">
        <v>490</v>
      </c>
      <c r="E178" t="s">
        <v>398</v>
      </c>
      <c r="F178" t="s">
        <v>601</v>
      </c>
    </row>
    <row r="179" spans="1:6" ht="12.75">
      <c r="A179" s="1" t="s">
        <v>15</v>
      </c>
      <c r="B179" s="1">
        <v>1</v>
      </c>
      <c r="C179" t="s">
        <v>405</v>
      </c>
      <c r="D179" t="s">
        <v>410</v>
      </c>
      <c r="E179" t="s">
        <v>398</v>
      </c>
      <c r="F179" t="s">
        <v>601</v>
      </c>
    </row>
    <row r="180" spans="1:6" ht="12.75">
      <c r="A180" s="1" t="s">
        <v>15</v>
      </c>
      <c r="B180" s="1">
        <v>1</v>
      </c>
      <c r="C180" t="s">
        <v>405</v>
      </c>
      <c r="D180" t="s">
        <v>510</v>
      </c>
      <c r="E180" t="s">
        <v>377</v>
      </c>
      <c r="F180" t="s">
        <v>601</v>
      </c>
    </row>
    <row r="181" spans="1:6" ht="12.75">
      <c r="A181" s="1" t="s">
        <v>15</v>
      </c>
      <c r="B181" s="1">
        <v>3</v>
      </c>
      <c r="C181" t="s">
        <v>405</v>
      </c>
      <c r="D181" t="s">
        <v>474</v>
      </c>
      <c r="E181" t="s">
        <v>374</v>
      </c>
      <c r="F181" t="s">
        <v>604</v>
      </c>
    </row>
    <row r="182" spans="1:6" ht="12.75">
      <c r="A182" s="1" t="s">
        <v>15</v>
      </c>
      <c r="B182" s="1">
        <v>2</v>
      </c>
      <c r="C182" t="s">
        <v>405</v>
      </c>
      <c r="D182" t="s">
        <v>474</v>
      </c>
      <c r="E182" t="s">
        <v>398</v>
      </c>
      <c r="F182" t="s">
        <v>604</v>
      </c>
    </row>
    <row r="183" spans="1:6" ht="12.75">
      <c r="A183" s="1" t="s">
        <v>15</v>
      </c>
      <c r="B183" s="1">
        <v>1</v>
      </c>
      <c r="C183" t="s">
        <v>406</v>
      </c>
      <c r="D183"/>
      <c r="E183" t="s">
        <v>408</v>
      </c>
      <c r="F183" t="s">
        <v>598</v>
      </c>
    </row>
    <row r="184" spans="1:6" ht="12.75">
      <c r="A184" s="1" t="s">
        <v>15</v>
      </c>
      <c r="B184" s="1">
        <v>1</v>
      </c>
      <c r="C184" t="s">
        <v>406</v>
      </c>
      <c r="D184" t="s">
        <v>649</v>
      </c>
      <c r="E184" t="s">
        <v>408</v>
      </c>
      <c r="F184" t="s">
        <v>598</v>
      </c>
    </row>
    <row r="185" spans="1:6" ht="12.75">
      <c r="A185" s="1" t="s">
        <v>15</v>
      </c>
      <c r="B185" s="1">
        <v>1</v>
      </c>
      <c r="C185" t="s">
        <v>406</v>
      </c>
      <c r="D185" t="s">
        <v>583</v>
      </c>
      <c r="E185" t="s">
        <v>408</v>
      </c>
      <c r="F185" t="s">
        <v>598</v>
      </c>
    </row>
    <row r="186" spans="1:6" ht="12.75">
      <c r="A186" s="1" t="s">
        <v>15</v>
      </c>
      <c r="B186" s="1">
        <v>1</v>
      </c>
      <c r="C186" t="s">
        <v>406</v>
      </c>
      <c r="D186" t="s">
        <v>650</v>
      </c>
      <c r="E186" t="s">
        <v>408</v>
      </c>
      <c r="F186" t="s">
        <v>598</v>
      </c>
    </row>
    <row r="187" spans="1:6" ht="12.75">
      <c r="A187" s="1" t="s">
        <v>15</v>
      </c>
      <c r="B187" s="1">
        <v>1</v>
      </c>
      <c r="C187" t="s">
        <v>406</v>
      </c>
      <c r="D187" t="s">
        <v>579</v>
      </c>
      <c r="E187" t="s">
        <v>408</v>
      </c>
      <c r="F187" t="s">
        <v>598</v>
      </c>
    </row>
    <row r="188" spans="1:6" ht="12.75">
      <c r="A188" s="1" t="s">
        <v>15</v>
      </c>
      <c r="B188" s="1">
        <v>1</v>
      </c>
      <c r="C188" t="s">
        <v>406</v>
      </c>
      <c r="D188" t="s">
        <v>570</v>
      </c>
      <c r="E188" t="s">
        <v>430</v>
      </c>
      <c r="F188" t="s">
        <v>598</v>
      </c>
    </row>
    <row r="189" spans="1:6" ht="12.75">
      <c r="A189" s="1" t="s">
        <v>15</v>
      </c>
      <c r="B189" s="1">
        <v>1</v>
      </c>
      <c r="C189" t="s">
        <v>406</v>
      </c>
      <c r="D189" t="s">
        <v>651</v>
      </c>
      <c r="E189" t="s">
        <v>418</v>
      </c>
      <c r="F189" t="s">
        <v>598</v>
      </c>
    </row>
    <row r="190" spans="1:6" ht="12.75">
      <c r="A190" s="1" t="s">
        <v>15</v>
      </c>
      <c r="B190" s="1">
        <v>1</v>
      </c>
      <c r="C190" t="s">
        <v>406</v>
      </c>
      <c r="D190" t="s">
        <v>637</v>
      </c>
      <c r="E190" t="s">
        <v>418</v>
      </c>
      <c r="F190" t="s">
        <v>598</v>
      </c>
    </row>
    <row r="191" spans="1:6" ht="12.75">
      <c r="A191" s="1" t="s">
        <v>15</v>
      </c>
      <c r="B191" s="1">
        <v>1</v>
      </c>
      <c r="C191" t="s">
        <v>406</v>
      </c>
      <c r="D191" t="s">
        <v>652</v>
      </c>
      <c r="E191" t="s">
        <v>418</v>
      </c>
      <c r="F191" t="s">
        <v>598</v>
      </c>
    </row>
    <row r="192" spans="1:6" ht="12.75">
      <c r="A192" s="1" t="s">
        <v>15</v>
      </c>
      <c r="B192" s="1">
        <v>1</v>
      </c>
      <c r="C192" t="s">
        <v>406</v>
      </c>
      <c r="D192" t="s">
        <v>653</v>
      </c>
      <c r="E192" t="s">
        <v>418</v>
      </c>
      <c r="F192" t="s">
        <v>598</v>
      </c>
    </row>
    <row r="193" spans="1:6" ht="12.75">
      <c r="A193" s="1" t="s">
        <v>15</v>
      </c>
      <c r="B193" s="1">
        <v>1</v>
      </c>
      <c r="C193" t="s">
        <v>406</v>
      </c>
      <c r="D193" t="s">
        <v>589</v>
      </c>
      <c r="E193" t="s">
        <v>408</v>
      </c>
      <c r="F193" t="s">
        <v>601</v>
      </c>
    </row>
    <row r="194" spans="1:6" ht="12.75">
      <c r="A194" s="1" t="s">
        <v>15</v>
      </c>
      <c r="B194" s="1">
        <v>1</v>
      </c>
      <c r="C194" t="s">
        <v>406</v>
      </c>
      <c r="D194" t="s">
        <v>407</v>
      </c>
      <c r="E194" t="s">
        <v>408</v>
      </c>
      <c r="F194" t="s">
        <v>601</v>
      </c>
    </row>
    <row r="195" spans="1:6" ht="12.75">
      <c r="A195" s="1" t="s">
        <v>15</v>
      </c>
      <c r="B195" s="1">
        <v>1</v>
      </c>
      <c r="C195" t="s">
        <v>406</v>
      </c>
      <c r="D195" t="s">
        <v>551</v>
      </c>
      <c r="E195" t="s">
        <v>430</v>
      </c>
      <c r="F195" t="s">
        <v>601</v>
      </c>
    </row>
    <row r="196" spans="1:6" ht="12.75">
      <c r="A196" s="1" t="s">
        <v>15</v>
      </c>
      <c r="B196" s="1">
        <v>1</v>
      </c>
      <c r="C196" t="s">
        <v>409</v>
      </c>
      <c r="D196" t="s">
        <v>476</v>
      </c>
      <c r="E196" t="s">
        <v>398</v>
      </c>
      <c r="F196" t="s">
        <v>598</v>
      </c>
    </row>
    <row r="197" spans="1:6" ht="12.75">
      <c r="A197" s="1" t="s">
        <v>415</v>
      </c>
      <c r="B197" s="1">
        <v>1</v>
      </c>
      <c r="C197" t="s">
        <v>654</v>
      </c>
      <c r="D197" t="s">
        <v>494</v>
      </c>
      <c r="E197" t="s">
        <v>374</v>
      </c>
      <c r="F197" t="s">
        <v>598</v>
      </c>
    </row>
    <row r="198" spans="1:6" ht="12.75">
      <c r="A198" s="1" t="s">
        <v>415</v>
      </c>
      <c r="B198" s="1">
        <v>1</v>
      </c>
      <c r="C198" t="s">
        <v>654</v>
      </c>
      <c r="D198" t="s">
        <v>655</v>
      </c>
      <c r="E198" t="s">
        <v>374</v>
      </c>
      <c r="F198" t="s">
        <v>598</v>
      </c>
    </row>
    <row r="199" spans="1:6" ht="12.75">
      <c r="A199" s="1" t="s">
        <v>415</v>
      </c>
      <c r="B199" s="1">
        <v>1</v>
      </c>
      <c r="C199" t="s">
        <v>654</v>
      </c>
      <c r="D199" t="s">
        <v>656</v>
      </c>
      <c r="E199" t="s">
        <v>374</v>
      </c>
      <c r="F199" t="s">
        <v>598</v>
      </c>
    </row>
    <row r="200" spans="1:6" ht="12.75">
      <c r="A200" s="1" t="s">
        <v>415</v>
      </c>
      <c r="B200" s="1">
        <v>1</v>
      </c>
      <c r="C200" t="s">
        <v>654</v>
      </c>
      <c r="D200" t="s">
        <v>589</v>
      </c>
      <c r="E200" t="s">
        <v>408</v>
      </c>
      <c r="F200" t="s">
        <v>601</v>
      </c>
    </row>
    <row r="201" spans="1:6" ht="12.75">
      <c r="A201" s="1" t="s">
        <v>415</v>
      </c>
      <c r="B201" s="1">
        <v>1</v>
      </c>
      <c r="C201" t="s">
        <v>654</v>
      </c>
      <c r="D201" t="s">
        <v>407</v>
      </c>
      <c r="E201" t="s">
        <v>408</v>
      </c>
      <c r="F201" t="s">
        <v>601</v>
      </c>
    </row>
    <row r="202" spans="1:6" ht="12.75">
      <c r="A202" s="1" t="s">
        <v>415</v>
      </c>
      <c r="B202" s="1">
        <v>1</v>
      </c>
      <c r="C202" t="s">
        <v>654</v>
      </c>
      <c r="D202" t="s">
        <v>575</v>
      </c>
      <c r="E202" t="s">
        <v>374</v>
      </c>
      <c r="F202" t="s">
        <v>601</v>
      </c>
    </row>
    <row r="203" spans="1:6" ht="12.75">
      <c r="A203" s="1" t="s">
        <v>415</v>
      </c>
      <c r="B203" s="1">
        <v>1</v>
      </c>
      <c r="C203" t="s">
        <v>654</v>
      </c>
      <c r="D203" t="s">
        <v>502</v>
      </c>
      <c r="E203" t="s">
        <v>374</v>
      </c>
      <c r="F203" t="s">
        <v>601</v>
      </c>
    </row>
    <row r="204" spans="1:6" ht="12.75">
      <c r="A204" s="1" t="s">
        <v>415</v>
      </c>
      <c r="B204" s="1">
        <v>1</v>
      </c>
      <c r="C204" t="s">
        <v>654</v>
      </c>
      <c r="D204" t="s">
        <v>483</v>
      </c>
      <c r="E204" t="s">
        <v>377</v>
      </c>
      <c r="F204" t="s">
        <v>601</v>
      </c>
    </row>
    <row r="205" spans="1:6" ht="12.75">
      <c r="A205" s="1" t="s">
        <v>415</v>
      </c>
      <c r="B205" s="1">
        <v>1</v>
      </c>
      <c r="C205" t="s">
        <v>416</v>
      </c>
      <c r="D205" t="s">
        <v>407</v>
      </c>
      <c r="E205" t="s">
        <v>408</v>
      </c>
      <c r="F205" t="s">
        <v>598</v>
      </c>
    </row>
    <row r="206" spans="1:6" ht="12.75">
      <c r="A206" s="1" t="s">
        <v>17</v>
      </c>
      <c r="B206" s="1">
        <v>1</v>
      </c>
      <c r="C206" t="s">
        <v>7</v>
      </c>
      <c r="D206" t="s">
        <v>520</v>
      </c>
      <c r="E206" t="s">
        <v>374</v>
      </c>
      <c r="F206" t="s">
        <v>598</v>
      </c>
    </row>
    <row r="207" spans="1:6" ht="12.75">
      <c r="A207" s="1" t="s">
        <v>17</v>
      </c>
      <c r="B207" s="1">
        <v>1</v>
      </c>
      <c r="C207" t="s">
        <v>7</v>
      </c>
      <c r="D207" t="s">
        <v>621</v>
      </c>
      <c r="E207" t="s">
        <v>398</v>
      </c>
      <c r="F207" t="s">
        <v>598</v>
      </c>
    </row>
    <row r="208" spans="1:6" ht="12.75">
      <c r="A208" s="1" t="s">
        <v>17</v>
      </c>
      <c r="B208" s="1">
        <v>1</v>
      </c>
      <c r="C208" t="s">
        <v>7</v>
      </c>
      <c r="D208" t="s">
        <v>516</v>
      </c>
      <c r="E208" t="s">
        <v>377</v>
      </c>
      <c r="F208" t="s">
        <v>598</v>
      </c>
    </row>
    <row r="209" spans="1:6" ht="12.75">
      <c r="A209" s="1" t="s">
        <v>17</v>
      </c>
      <c r="B209" s="1">
        <v>1</v>
      </c>
      <c r="C209" t="s">
        <v>7</v>
      </c>
      <c r="D209" t="s">
        <v>420</v>
      </c>
      <c r="E209" t="s">
        <v>377</v>
      </c>
      <c r="F209" t="s">
        <v>598</v>
      </c>
    </row>
    <row r="210" spans="1:6" ht="12.75">
      <c r="A210" s="1" t="s">
        <v>17</v>
      </c>
      <c r="B210" s="1">
        <v>1</v>
      </c>
      <c r="C210" t="s">
        <v>7</v>
      </c>
      <c r="D210" t="s">
        <v>622</v>
      </c>
      <c r="E210" t="s">
        <v>374</v>
      </c>
      <c r="F210" t="s">
        <v>601</v>
      </c>
    </row>
    <row r="211" spans="1:6" ht="12.75">
      <c r="A211" s="1" t="s">
        <v>17</v>
      </c>
      <c r="B211" s="1">
        <v>2</v>
      </c>
      <c r="C211" t="s">
        <v>7</v>
      </c>
      <c r="D211" t="s">
        <v>516</v>
      </c>
      <c r="E211" t="s">
        <v>374</v>
      </c>
      <c r="F211" t="s">
        <v>601</v>
      </c>
    </row>
    <row r="212" spans="1:6" ht="12.75">
      <c r="A212" s="1" t="s">
        <v>17</v>
      </c>
      <c r="B212" s="1">
        <v>1</v>
      </c>
      <c r="C212" t="s">
        <v>7</v>
      </c>
      <c r="D212" t="s">
        <v>420</v>
      </c>
      <c r="E212" t="s">
        <v>374</v>
      </c>
      <c r="F212" t="s">
        <v>601</v>
      </c>
    </row>
    <row r="213" spans="1:6" ht="12.75">
      <c r="A213" s="1" t="s">
        <v>17</v>
      </c>
      <c r="B213" s="1">
        <v>2</v>
      </c>
      <c r="C213" t="s">
        <v>7</v>
      </c>
      <c r="D213" t="s">
        <v>453</v>
      </c>
      <c r="E213" t="s">
        <v>398</v>
      </c>
      <c r="F213" t="s">
        <v>601</v>
      </c>
    </row>
    <row r="214" spans="1:6" ht="12.75">
      <c r="A214" s="1" t="s">
        <v>17</v>
      </c>
      <c r="B214" s="1">
        <v>1</v>
      </c>
      <c r="C214" t="s">
        <v>7</v>
      </c>
      <c r="D214" t="s">
        <v>520</v>
      </c>
      <c r="E214" t="s">
        <v>377</v>
      </c>
      <c r="F214" t="s">
        <v>601</v>
      </c>
    </row>
    <row r="215" spans="1:6" ht="12.75">
      <c r="A215" s="1" t="s">
        <v>17</v>
      </c>
      <c r="B215" s="1">
        <v>4</v>
      </c>
      <c r="C215" t="s">
        <v>7</v>
      </c>
      <c r="D215" t="s">
        <v>516</v>
      </c>
      <c r="E215" t="s">
        <v>377</v>
      </c>
      <c r="F215" t="s">
        <v>601</v>
      </c>
    </row>
    <row r="216" spans="1:6" ht="12.75">
      <c r="A216" s="1" t="s">
        <v>17</v>
      </c>
      <c r="B216" s="1">
        <v>2</v>
      </c>
      <c r="C216" t="s">
        <v>425</v>
      </c>
      <c r="D216" t="s">
        <v>543</v>
      </c>
      <c r="E216" t="s">
        <v>374</v>
      </c>
      <c r="F216" t="s">
        <v>598</v>
      </c>
    </row>
    <row r="217" spans="1:6" ht="12.75">
      <c r="A217" s="1" t="s">
        <v>17</v>
      </c>
      <c r="B217" s="1">
        <v>1</v>
      </c>
      <c r="C217" t="s">
        <v>425</v>
      </c>
      <c r="D217" t="s">
        <v>426</v>
      </c>
      <c r="E217" t="s">
        <v>398</v>
      </c>
      <c r="F217" t="s">
        <v>598</v>
      </c>
    </row>
    <row r="218" spans="1:6" ht="12.75">
      <c r="A218" s="1" t="s">
        <v>17</v>
      </c>
      <c r="B218" s="1">
        <v>5</v>
      </c>
      <c r="C218" t="s">
        <v>425</v>
      </c>
      <c r="D218" t="s">
        <v>520</v>
      </c>
      <c r="E218" t="s">
        <v>377</v>
      </c>
      <c r="F218" t="s">
        <v>598</v>
      </c>
    </row>
    <row r="219" spans="1:6" ht="12.75">
      <c r="A219" s="1" t="s">
        <v>17</v>
      </c>
      <c r="B219" s="1">
        <v>1</v>
      </c>
      <c r="C219" t="s">
        <v>425</v>
      </c>
      <c r="D219" t="s">
        <v>657</v>
      </c>
      <c r="E219" t="s">
        <v>377</v>
      </c>
      <c r="F219" t="s">
        <v>598</v>
      </c>
    </row>
    <row r="220" spans="1:6" ht="12.75">
      <c r="A220" s="1" t="s">
        <v>17</v>
      </c>
      <c r="B220" s="1">
        <v>1</v>
      </c>
      <c r="C220" t="s">
        <v>425</v>
      </c>
      <c r="D220" t="s">
        <v>426</v>
      </c>
      <c r="E220" t="s">
        <v>377</v>
      </c>
      <c r="F220" t="s">
        <v>598</v>
      </c>
    </row>
    <row r="221" spans="1:6" ht="12.75">
      <c r="A221" s="1" t="s">
        <v>17</v>
      </c>
      <c r="B221" s="1">
        <v>1</v>
      </c>
      <c r="C221" t="s">
        <v>425</v>
      </c>
      <c r="D221" t="s">
        <v>520</v>
      </c>
      <c r="E221" t="s">
        <v>374</v>
      </c>
      <c r="F221" t="s">
        <v>601</v>
      </c>
    </row>
    <row r="222" spans="1:6" ht="12.75">
      <c r="A222" s="1" t="s">
        <v>17</v>
      </c>
      <c r="B222" s="1">
        <v>2</v>
      </c>
      <c r="C222" t="s">
        <v>425</v>
      </c>
      <c r="D222" t="s">
        <v>543</v>
      </c>
      <c r="E222" t="s">
        <v>374</v>
      </c>
      <c r="F222" t="s">
        <v>601</v>
      </c>
    </row>
    <row r="223" spans="1:6" ht="12.75">
      <c r="A223" s="1" t="s">
        <v>17</v>
      </c>
      <c r="B223" s="1">
        <v>1</v>
      </c>
      <c r="C223" t="s">
        <v>425</v>
      </c>
      <c r="D223" t="s">
        <v>426</v>
      </c>
      <c r="E223" t="s">
        <v>398</v>
      </c>
      <c r="F223" t="s">
        <v>601</v>
      </c>
    </row>
    <row r="224" spans="1:6" ht="12.75">
      <c r="A224" s="1" t="s">
        <v>17</v>
      </c>
      <c r="B224" s="1">
        <v>2</v>
      </c>
      <c r="C224" t="s">
        <v>425</v>
      </c>
      <c r="D224" t="s">
        <v>520</v>
      </c>
      <c r="E224" t="s">
        <v>377</v>
      </c>
      <c r="F224" t="s">
        <v>601</v>
      </c>
    </row>
    <row r="225" spans="1:6" ht="12.75">
      <c r="A225" s="1" t="s">
        <v>17</v>
      </c>
      <c r="B225" s="1">
        <v>1</v>
      </c>
      <c r="C225" t="s">
        <v>425</v>
      </c>
      <c r="D225" t="s">
        <v>516</v>
      </c>
      <c r="E225" t="s">
        <v>377</v>
      </c>
      <c r="F225" t="s">
        <v>601</v>
      </c>
    </row>
    <row r="226" spans="1:6" ht="12.75">
      <c r="A226" s="1" t="s">
        <v>17</v>
      </c>
      <c r="B226" s="1">
        <v>1</v>
      </c>
      <c r="C226" t="s">
        <v>425</v>
      </c>
      <c r="D226" t="s">
        <v>426</v>
      </c>
      <c r="E226" t="s">
        <v>377</v>
      </c>
      <c r="F226" t="s">
        <v>601</v>
      </c>
    </row>
    <row r="227" spans="1:6" ht="12.75">
      <c r="A227" s="1" t="s">
        <v>17</v>
      </c>
      <c r="B227" s="1">
        <v>1</v>
      </c>
      <c r="C227" t="s">
        <v>427</v>
      </c>
      <c r="D227" t="s">
        <v>543</v>
      </c>
      <c r="E227"/>
      <c r="F227" t="s">
        <v>598</v>
      </c>
    </row>
    <row r="228" spans="1:6" ht="12.75">
      <c r="A228" s="1" t="s">
        <v>17</v>
      </c>
      <c r="B228" s="1">
        <v>1</v>
      </c>
      <c r="C228" t="s">
        <v>427</v>
      </c>
      <c r="D228" t="s">
        <v>621</v>
      </c>
      <c r="E228"/>
      <c r="F228" t="s">
        <v>598</v>
      </c>
    </row>
    <row r="229" spans="1:6" ht="12.75">
      <c r="A229" s="1" t="s">
        <v>17</v>
      </c>
      <c r="B229" s="1">
        <v>1</v>
      </c>
      <c r="C229" t="s">
        <v>427</v>
      </c>
      <c r="D229" t="s">
        <v>658</v>
      </c>
      <c r="E229" t="s">
        <v>374</v>
      </c>
      <c r="F229" t="s">
        <v>598</v>
      </c>
    </row>
    <row r="230" spans="1:6" ht="12.75">
      <c r="A230" s="1" t="s">
        <v>17</v>
      </c>
      <c r="B230" s="1">
        <v>2</v>
      </c>
      <c r="C230" t="s">
        <v>427</v>
      </c>
      <c r="D230" t="s">
        <v>523</v>
      </c>
      <c r="E230" t="s">
        <v>374</v>
      </c>
      <c r="F230" t="s">
        <v>598</v>
      </c>
    </row>
    <row r="231" spans="1:6" ht="12.75">
      <c r="A231" s="1" t="s">
        <v>17</v>
      </c>
      <c r="B231" s="1">
        <v>1</v>
      </c>
      <c r="C231" t="s">
        <v>427</v>
      </c>
      <c r="D231" t="s">
        <v>659</v>
      </c>
      <c r="E231" t="s">
        <v>374</v>
      </c>
      <c r="F231" t="s">
        <v>598</v>
      </c>
    </row>
    <row r="232" spans="1:6" ht="12.75">
      <c r="A232" s="1" t="s">
        <v>17</v>
      </c>
      <c r="B232" s="1">
        <v>1</v>
      </c>
      <c r="C232" t="s">
        <v>427</v>
      </c>
      <c r="D232" t="s">
        <v>523</v>
      </c>
      <c r="E232" t="s">
        <v>398</v>
      </c>
      <c r="F232" t="s">
        <v>598</v>
      </c>
    </row>
    <row r="233" spans="1:6" ht="12.75">
      <c r="A233" s="1" t="s">
        <v>17</v>
      </c>
      <c r="B233" s="1">
        <v>2</v>
      </c>
      <c r="C233" t="s">
        <v>427</v>
      </c>
      <c r="D233" t="s">
        <v>523</v>
      </c>
      <c r="E233" t="s">
        <v>377</v>
      </c>
      <c r="F233" t="s">
        <v>598</v>
      </c>
    </row>
    <row r="234" spans="1:6" ht="12.75">
      <c r="A234" s="1" t="s">
        <v>17</v>
      </c>
      <c r="B234" s="1">
        <v>1</v>
      </c>
      <c r="C234" t="s">
        <v>427</v>
      </c>
      <c r="D234" t="s">
        <v>660</v>
      </c>
      <c r="E234" t="s">
        <v>374</v>
      </c>
      <c r="F234" t="s">
        <v>601</v>
      </c>
    </row>
    <row r="235" spans="1:6" ht="12.75">
      <c r="A235" s="1" t="s">
        <v>17</v>
      </c>
      <c r="B235" s="1">
        <v>1</v>
      </c>
      <c r="C235" t="s">
        <v>427</v>
      </c>
      <c r="D235" t="s">
        <v>457</v>
      </c>
      <c r="E235" t="s">
        <v>374</v>
      </c>
      <c r="F235" t="s">
        <v>601</v>
      </c>
    </row>
    <row r="236" spans="1:6" ht="12.75">
      <c r="A236" s="1" t="s">
        <v>17</v>
      </c>
      <c r="B236" s="1">
        <v>1</v>
      </c>
      <c r="C236" t="s">
        <v>427</v>
      </c>
      <c r="D236" t="s">
        <v>548</v>
      </c>
      <c r="E236" t="s">
        <v>374</v>
      </c>
      <c r="F236" t="s">
        <v>601</v>
      </c>
    </row>
    <row r="237" spans="1:6" ht="12.75">
      <c r="A237" s="1" t="s">
        <v>17</v>
      </c>
      <c r="B237" s="1">
        <v>5</v>
      </c>
      <c r="C237" t="s">
        <v>427</v>
      </c>
      <c r="D237" t="s">
        <v>523</v>
      </c>
      <c r="E237" t="s">
        <v>377</v>
      </c>
      <c r="F237" t="s">
        <v>601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3" r:id="rId1"/>
  <headerFooter alignWithMargins="0">
    <oddHeader>&amp;C&amp;"Arial,Fett"&amp;12&amp;EZuordnung von Hilfen zu den Trägern - RSD C - April 2010</oddHeader>
    <oddFooter>&amp;C &amp;P&amp;R&amp;F&amp;A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10" width="8.57421875" style="0" customWidth="1"/>
    <col min="11" max="11" width="19.28125" style="0" bestFit="1" customWidth="1"/>
    <col min="13" max="13" width="2.421875" style="0" customWidth="1"/>
  </cols>
  <sheetData>
    <row r="1" spans="1:12" ht="15">
      <c r="A1" s="195" t="s">
        <v>80</v>
      </c>
      <c r="B1" s="172"/>
      <c r="C1" s="226"/>
      <c r="D1" s="176" t="s">
        <v>138</v>
      </c>
      <c r="E1" s="209"/>
      <c r="F1" s="210" t="s">
        <v>35</v>
      </c>
      <c r="G1" s="211" t="s">
        <v>96</v>
      </c>
      <c r="H1"/>
      <c r="I1" s="172"/>
      <c r="J1" s="172"/>
      <c r="K1" s="172"/>
      <c r="L1" s="172"/>
    </row>
    <row r="2" spans="1:12" ht="12.75">
      <c r="A2" s="196" t="s">
        <v>98</v>
      </c>
      <c r="B2" s="157" t="s">
        <v>0</v>
      </c>
      <c r="C2" s="227"/>
      <c r="D2" s="179" t="s">
        <v>139</v>
      </c>
      <c r="E2" s="212"/>
      <c r="F2" s="212" t="s">
        <v>94</v>
      </c>
      <c r="G2" s="180" t="s">
        <v>97</v>
      </c>
      <c r="H2"/>
      <c r="I2" s="188" t="s">
        <v>101</v>
      </c>
      <c r="J2" s="157" t="s">
        <v>317</v>
      </c>
      <c r="K2" s="218"/>
      <c r="L2" s="157" t="s">
        <v>100</v>
      </c>
    </row>
    <row r="3" spans="1:12" ht="13.5" thickBot="1">
      <c r="A3" s="196" t="s">
        <v>99</v>
      </c>
      <c r="B3" s="158"/>
      <c r="C3" s="181" t="s">
        <v>135</v>
      </c>
      <c r="D3" s="182" t="s">
        <v>136</v>
      </c>
      <c r="E3" s="213" t="s">
        <v>91</v>
      </c>
      <c r="F3" s="213" t="s">
        <v>95</v>
      </c>
      <c r="G3" s="183" t="s">
        <v>95</v>
      </c>
      <c r="H3"/>
      <c r="I3" s="189" t="s">
        <v>102</v>
      </c>
      <c r="J3" s="158" t="s">
        <v>318</v>
      </c>
      <c r="K3" s="158" t="s">
        <v>59</v>
      </c>
      <c r="L3" s="158" t="s">
        <v>60</v>
      </c>
    </row>
    <row r="4" spans="1:13" ht="38.25">
      <c r="A4" s="30" t="s">
        <v>280</v>
      </c>
      <c r="B4" s="115" t="s">
        <v>351</v>
      </c>
      <c r="C4" s="219"/>
      <c r="D4" s="220">
        <v>1</v>
      </c>
      <c r="E4" s="174">
        <f aca="true" t="shared" si="0" ref="E4:E12">SUM(C4:D4)</f>
        <v>1</v>
      </c>
      <c r="F4" s="184" t="s">
        <v>165</v>
      </c>
      <c r="G4" s="118" t="s">
        <v>253</v>
      </c>
      <c r="H4" t="s">
        <v>39</v>
      </c>
      <c r="I4" s="17" t="s">
        <v>195</v>
      </c>
      <c r="J4" s="190">
        <v>80</v>
      </c>
      <c r="K4" s="1" t="s">
        <v>244</v>
      </c>
      <c r="L4" s="93"/>
      <c r="M4" t="s">
        <v>62</v>
      </c>
    </row>
    <row r="5" spans="1:13" ht="12.75">
      <c r="A5" s="30" t="s">
        <v>281</v>
      </c>
      <c r="B5" t="s">
        <v>242</v>
      </c>
      <c r="C5" s="76">
        <v>1</v>
      </c>
      <c r="D5" s="77"/>
      <c r="E5" s="75">
        <f t="shared" si="0"/>
        <v>1</v>
      </c>
      <c r="F5" s="75">
        <v>3</v>
      </c>
      <c r="G5" s="30">
        <f>SUM(E4+E5-F5)</f>
        <v>-1</v>
      </c>
      <c r="H5" t="s">
        <v>39</v>
      </c>
      <c r="I5" s="17" t="s">
        <v>195</v>
      </c>
      <c r="J5" s="114">
        <v>81</v>
      </c>
      <c r="K5" s="1" t="s">
        <v>245</v>
      </c>
      <c r="L5" s="66">
        <v>1924.83</v>
      </c>
      <c r="M5" t="s">
        <v>62</v>
      </c>
    </row>
    <row r="6" spans="1:13" ht="12.75">
      <c r="A6" s="30" t="s">
        <v>281</v>
      </c>
      <c r="B6" t="s">
        <v>254</v>
      </c>
      <c r="C6" s="76">
        <v>2</v>
      </c>
      <c r="D6" s="77"/>
      <c r="E6" s="75">
        <f t="shared" si="0"/>
        <v>2</v>
      </c>
      <c r="F6" s="57" t="s">
        <v>165</v>
      </c>
      <c r="G6" s="30" t="s">
        <v>252</v>
      </c>
      <c r="H6" t="s">
        <v>39</v>
      </c>
      <c r="I6" s="17" t="s">
        <v>196</v>
      </c>
      <c r="J6" s="114">
        <v>88</v>
      </c>
      <c r="K6" s="1" t="s">
        <v>247</v>
      </c>
      <c r="L6" s="66"/>
      <c r="M6" t="s">
        <v>62</v>
      </c>
    </row>
    <row r="7" spans="1:13" ht="12.75">
      <c r="A7" s="30" t="s">
        <v>282</v>
      </c>
      <c r="B7" t="s">
        <v>243</v>
      </c>
      <c r="C7" s="76"/>
      <c r="D7" s="77"/>
      <c r="E7" s="75">
        <f t="shared" si="0"/>
        <v>0</v>
      </c>
      <c r="F7" s="75"/>
      <c r="G7" s="30">
        <f>SUM(E6+E7-F7)</f>
        <v>2</v>
      </c>
      <c r="H7" t="s">
        <v>39</v>
      </c>
      <c r="I7" s="17" t="s">
        <v>196</v>
      </c>
      <c r="J7" s="114">
        <v>82</v>
      </c>
      <c r="K7" s="1" t="s">
        <v>246</v>
      </c>
      <c r="L7" s="66"/>
      <c r="M7" t="s">
        <v>62</v>
      </c>
    </row>
    <row r="8" spans="1:13" ht="12.75">
      <c r="A8" s="30" t="s">
        <v>283</v>
      </c>
      <c r="B8" t="s">
        <v>207</v>
      </c>
      <c r="C8" s="76"/>
      <c r="D8" s="77">
        <v>1</v>
      </c>
      <c r="E8" s="78">
        <f t="shared" si="0"/>
        <v>1</v>
      </c>
      <c r="F8" s="25">
        <v>3</v>
      </c>
      <c r="G8" s="30">
        <f>SUM(E8-F8)</f>
        <v>-2</v>
      </c>
      <c r="H8" t="s">
        <v>40</v>
      </c>
      <c r="I8" s="17" t="s">
        <v>103</v>
      </c>
      <c r="J8" s="114">
        <v>17</v>
      </c>
      <c r="K8" s="1" t="s">
        <v>31</v>
      </c>
      <c r="L8" s="66">
        <v>979.6</v>
      </c>
      <c r="M8" t="s">
        <v>62</v>
      </c>
    </row>
    <row r="9" spans="1:13" ht="12.75">
      <c r="A9" s="30" t="s">
        <v>6</v>
      </c>
      <c r="B9" t="s">
        <v>255</v>
      </c>
      <c r="C9" s="76"/>
      <c r="D9" s="77"/>
      <c r="E9" s="78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4">
        <v>49</v>
      </c>
      <c r="K9" s="1" t="s">
        <v>107</v>
      </c>
      <c r="L9" s="66"/>
      <c r="M9" t="s">
        <v>62</v>
      </c>
    </row>
    <row r="10" spans="1:13" ht="12.75">
      <c r="A10" s="30" t="s">
        <v>6</v>
      </c>
      <c r="B10" t="s">
        <v>256</v>
      </c>
      <c r="C10" s="76"/>
      <c r="D10" s="77"/>
      <c r="E10" s="78">
        <f t="shared" si="0"/>
        <v>0</v>
      </c>
      <c r="F10" s="57" t="s">
        <v>165</v>
      </c>
      <c r="G10" s="30" t="s">
        <v>167</v>
      </c>
      <c r="H10" t="s">
        <v>41</v>
      </c>
      <c r="I10" s="17" t="s">
        <v>104</v>
      </c>
      <c r="J10" s="114">
        <v>50</v>
      </c>
      <c r="K10" s="1" t="s">
        <v>56</v>
      </c>
      <c r="L10" s="66"/>
      <c r="M10" t="s">
        <v>62</v>
      </c>
    </row>
    <row r="11" spans="1:13" ht="12.75">
      <c r="A11" s="30" t="s">
        <v>48</v>
      </c>
      <c r="B11" t="s">
        <v>49</v>
      </c>
      <c r="C11" s="76">
        <v>1</v>
      </c>
      <c r="D11" s="77"/>
      <c r="E11" s="78">
        <f t="shared" si="0"/>
        <v>1</v>
      </c>
      <c r="F11" s="25">
        <v>2</v>
      </c>
      <c r="G11" s="30">
        <f>SUM(E11-F11)</f>
        <v>-1</v>
      </c>
      <c r="H11" t="s">
        <v>41</v>
      </c>
      <c r="I11" s="17" t="s">
        <v>105</v>
      </c>
      <c r="J11" s="114">
        <v>15</v>
      </c>
      <c r="K11" s="1" t="s">
        <v>50</v>
      </c>
      <c r="L11" s="66">
        <v>734.4</v>
      </c>
      <c r="M11" t="s">
        <v>62</v>
      </c>
    </row>
    <row r="12" spans="1:13" ht="12.75">
      <c r="A12" s="30" t="s">
        <v>58</v>
      </c>
      <c r="B12" t="s">
        <v>257</v>
      </c>
      <c r="C12" s="221"/>
      <c r="D12" s="222"/>
      <c r="E12" s="223">
        <f t="shared" si="0"/>
        <v>0</v>
      </c>
      <c r="F12" s="204" t="s">
        <v>165</v>
      </c>
      <c r="G12" s="95" t="s">
        <v>167</v>
      </c>
      <c r="H12" t="s">
        <v>41</v>
      </c>
      <c r="I12" s="17" t="s">
        <v>104</v>
      </c>
      <c r="J12" s="205">
        <v>60</v>
      </c>
      <c r="K12" s="1" t="s">
        <v>57</v>
      </c>
      <c r="L12" s="88"/>
      <c r="M12" t="s">
        <v>62</v>
      </c>
    </row>
    <row r="13" spans="1:13" ht="12.75">
      <c r="A13" s="131"/>
      <c r="B13" s="217"/>
      <c r="C13" s="202" t="s">
        <v>110</v>
      </c>
      <c r="D13" s="202" t="s">
        <v>110</v>
      </c>
      <c r="E13" s="202" t="s">
        <v>110</v>
      </c>
      <c r="F13" s="138" t="s">
        <v>110</v>
      </c>
      <c r="G13" s="138" t="s">
        <v>110</v>
      </c>
      <c r="H13" s="132"/>
      <c r="I13" s="131"/>
      <c r="J13" s="138"/>
      <c r="K13" s="138"/>
      <c r="L13" s="200" t="s">
        <v>110</v>
      </c>
      <c r="M13" s="132"/>
    </row>
    <row r="14" spans="1:13" ht="12.75">
      <c r="A14" s="30" t="s">
        <v>284</v>
      </c>
      <c r="B14" t="s">
        <v>7</v>
      </c>
      <c r="C14" s="219">
        <v>6</v>
      </c>
      <c r="D14" s="220">
        <v>2</v>
      </c>
      <c r="E14" s="224">
        <f>SUM(C14:D14)</f>
        <v>8</v>
      </c>
      <c r="F14" s="207">
        <v>10</v>
      </c>
      <c r="G14" s="225">
        <f>SUM(E14+E19-F14)</f>
        <v>-1</v>
      </c>
      <c r="H14" t="s">
        <v>40</v>
      </c>
      <c r="I14" s="17" t="s">
        <v>264</v>
      </c>
      <c r="J14" s="190">
        <v>1</v>
      </c>
      <c r="K14" s="1" t="s">
        <v>19</v>
      </c>
      <c r="L14" s="93">
        <v>3405.22</v>
      </c>
      <c r="M14" t="s">
        <v>62</v>
      </c>
    </row>
    <row r="15" spans="1:13" ht="12.75">
      <c r="A15" s="30" t="s">
        <v>8</v>
      </c>
      <c r="B15" t="s">
        <v>9</v>
      </c>
      <c r="C15" s="76">
        <v>3</v>
      </c>
      <c r="D15" s="77">
        <v>2</v>
      </c>
      <c r="E15" s="78">
        <f aca="true" t="shared" si="1" ref="E15:E22">SUM(C15:D15)</f>
        <v>5</v>
      </c>
      <c r="F15" s="25">
        <v>9</v>
      </c>
      <c r="G15" s="30">
        <f>SUM(E15-F15)</f>
        <v>-4</v>
      </c>
      <c r="H15" t="s">
        <v>40</v>
      </c>
      <c r="I15" s="17" t="s">
        <v>266</v>
      </c>
      <c r="J15" s="114">
        <v>8</v>
      </c>
      <c r="K15" s="1" t="s">
        <v>18</v>
      </c>
      <c r="L15" s="66">
        <v>2309.4</v>
      </c>
      <c r="M15" t="s">
        <v>62</v>
      </c>
    </row>
    <row r="16" spans="1:13" ht="12.75">
      <c r="A16" s="30" t="s">
        <v>10</v>
      </c>
      <c r="B16" t="s">
        <v>208</v>
      </c>
      <c r="C16" s="76">
        <v>4</v>
      </c>
      <c r="D16" s="77">
        <v>3</v>
      </c>
      <c r="E16" s="78">
        <f t="shared" si="1"/>
        <v>7</v>
      </c>
      <c r="F16" s="25">
        <v>3</v>
      </c>
      <c r="G16" s="30">
        <f>SUM(E16-F16)</f>
        <v>4</v>
      </c>
      <c r="H16" t="s">
        <v>40</v>
      </c>
      <c r="I16" s="17" t="s">
        <v>268</v>
      </c>
      <c r="J16" s="114">
        <v>9</v>
      </c>
      <c r="K16" s="1" t="s">
        <v>20</v>
      </c>
      <c r="L16" s="66">
        <v>2106.14</v>
      </c>
      <c r="M16" t="s">
        <v>62</v>
      </c>
    </row>
    <row r="17" spans="1:13" ht="12.75">
      <c r="A17" s="30" t="s">
        <v>11</v>
      </c>
      <c r="B17" t="s">
        <v>12</v>
      </c>
      <c r="C17" s="76">
        <v>21</v>
      </c>
      <c r="D17" s="77">
        <v>16</v>
      </c>
      <c r="E17" s="78">
        <f t="shared" si="1"/>
        <v>37</v>
      </c>
      <c r="F17" s="25">
        <v>27</v>
      </c>
      <c r="G17" s="30">
        <f>SUM(E17-F17)</f>
        <v>10</v>
      </c>
      <c r="H17" t="s">
        <v>40</v>
      </c>
      <c r="I17" s="17" t="s">
        <v>269</v>
      </c>
      <c r="J17" s="114">
        <v>10</v>
      </c>
      <c r="K17" s="1" t="s">
        <v>21</v>
      </c>
      <c r="L17" s="66">
        <v>25763.49</v>
      </c>
      <c r="M17" t="s">
        <v>62</v>
      </c>
    </row>
    <row r="18" spans="1:13" ht="12.75">
      <c r="A18" s="30" t="s">
        <v>285</v>
      </c>
      <c r="B18" t="s">
        <v>209</v>
      </c>
      <c r="C18" s="76"/>
      <c r="D18" s="77"/>
      <c r="E18" s="78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4">
        <v>23</v>
      </c>
      <c r="K18" s="1" t="s">
        <v>220</v>
      </c>
      <c r="L18" s="66"/>
      <c r="M18" t="s">
        <v>62</v>
      </c>
    </row>
    <row r="19" spans="1:13" ht="12.75">
      <c r="A19" s="30" t="s">
        <v>284</v>
      </c>
      <c r="B19" t="s">
        <v>218</v>
      </c>
      <c r="C19" s="26"/>
      <c r="D19" s="36">
        <v>1</v>
      </c>
      <c r="E19" s="78">
        <f t="shared" si="1"/>
        <v>1</v>
      </c>
      <c r="F19" s="57" t="s">
        <v>165</v>
      </c>
      <c r="G19" s="30" t="s">
        <v>274</v>
      </c>
      <c r="H19" t="s">
        <v>40</v>
      </c>
      <c r="I19" s="17" t="s">
        <v>264</v>
      </c>
      <c r="J19" s="114">
        <v>22</v>
      </c>
      <c r="K19" s="1" t="s">
        <v>219</v>
      </c>
      <c r="L19" s="66">
        <v>5052.69</v>
      </c>
      <c r="M19" t="s">
        <v>62</v>
      </c>
    </row>
    <row r="20" spans="1:13" ht="12.75">
      <c r="A20" s="30" t="s">
        <v>285</v>
      </c>
      <c r="B20" t="s">
        <v>275</v>
      </c>
      <c r="C20" s="76"/>
      <c r="D20" s="77"/>
      <c r="E20" s="78">
        <f t="shared" si="1"/>
        <v>0</v>
      </c>
      <c r="F20" s="25"/>
      <c r="G20" s="89">
        <f>SUM(E20+E21-F20)</f>
        <v>0</v>
      </c>
      <c r="H20" t="s">
        <v>39</v>
      </c>
      <c r="I20" s="17" t="s">
        <v>206</v>
      </c>
      <c r="J20" s="114">
        <v>18</v>
      </c>
      <c r="K20" s="1" t="s">
        <v>150</v>
      </c>
      <c r="L20" s="66"/>
      <c r="M20" t="s">
        <v>62</v>
      </c>
    </row>
    <row r="21" spans="1:13" ht="12.75">
      <c r="A21" s="30" t="s">
        <v>285</v>
      </c>
      <c r="B21" t="s">
        <v>279</v>
      </c>
      <c r="C21" s="76"/>
      <c r="D21" s="77"/>
      <c r="E21" s="78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4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706</v>
      </c>
      <c r="C22" s="221"/>
      <c r="D22" s="222"/>
      <c r="E22" s="223">
        <f t="shared" si="1"/>
        <v>0</v>
      </c>
      <c r="F22" s="203"/>
      <c r="G22" s="95">
        <f>SUM(E22-F22)</f>
        <v>0</v>
      </c>
      <c r="H22" t="s">
        <v>40</v>
      </c>
      <c r="I22" s="17" t="s">
        <v>143</v>
      </c>
      <c r="J22" s="205">
        <v>7</v>
      </c>
      <c r="K22" s="1" t="s">
        <v>120</v>
      </c>
      <c r="L22" s="88"/>
      <c r="M22" t="s">
        <v>62</v>
      </c>
    </row>
    <row r="23" spans="1:13" ht="12.75">
      <c r="A23" s="131"/>
      <c r="B23" s="217"/>
      <c r="C23" s="202" t="s">
        <v>110</v>
      </c>
      <c r="D23" s="202" t="s">
        <v>110</v>
      </c>
      <c r="E23" s="202" t="s">
        <v>110</v>
      </c>
      <c r="F23" s="138" t="s">
        <v>110</v>
      </c>
      <c r="G23" s="138" t="s">
        <v>110</v>
      </c>
      <c r="H23" s="132"/>
      <c r="I23" s="131"/>
      <c r="J23" s="138"/>
      <c r="K23" s="138"/>
      <c r="L23" s="200" t="s">
        <v>110</v>
      </c>
      <c r="M23" s="132"/>
    </row>
    <row r="24" spans="1:13" ht="12.75">
      <c r="A24" s="30" t="s">
        <v>13</v>
      </c>
      <c r="B24" t="s">
        <v>128</v>
      </c>
      <c r="C24" s="219">
        <v>10</v>
      </c>
      <c r="D24" s="220">
        <v>1</v>
      </c>
      <c r="E24" s="224">
        <f>SUM(C24:D24)</f>
        <v>11</v>
      </c>
      <c r="F24" s="207">
        <v>11</v>
      </c>
      <c r="G24" s="225">
        <f>SUM(E24+E27-F24)</f>
        <v>0</v>
      </c>
      <c r="H24" t="s">
        <v>39</v>
      </c>
      <c r="I24" s="17" t="s">
        <v>287</v>
      </c>
      <c r="J24" s="190">
        <v>20</v>
      </c>
      <c r="K24" s="1" t="s">
        <v>22</v>
      </c>
      <c r="L24" s="93">
        <v>22130.5</v>
      </c>
      <c r="M24" t="s">
        <v>62</v>
      </c>
    </row>
    <row r="25" spans="1:13" ht="12.75">
      <c r="A25" s="30" t="s">
        <v>13</v>
      </c>
      <c r="B25" t="s">
        <v>145</v>
      </c>
      <c r="C25" s="78" t="s">
        <v>109</v>
      </c>
      <c r="D25" s="78" t="s">
        <v>109</v>
      </c>
      <c r="E25" s="78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4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8" t="s">
        <v>109</v>
      </c>
      <c r="D26" s="78" t="s">
        <v>109</v>
      </c>
      <c r="E26" s="78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4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21"/>
      <c r="D27" s="222"/>
      <c r="E27" s="223">
        <f>SUM(C27:D27)</f>
        <v>0</v>
      </c>
      <c r="F27" s="204" t="s">
        <v>165</v>
      </c>
      <c r="G27" s="95" t="s">
        <v>168</v>
      </c>
      <c r="H27" t="s">
        <v>39</v>
      </c>
      <c r="I27" s="17" t="s">
        <v>287</v>
      </c>
      <c r="J27" s="114">
        <v>36</v>
      </c>
      <c r="K27" s="1" t="s">
        <v>127</v>
      </c>
      <c r="L27" s="88"/>
      <c r="M27" t="s">
        <v>62</v>
      </c>
    </row>
    <row r="28" spans="1:13" ht="12.75">
      <c r="A28" s="131"/>
      <c r="B28" s="217"/>
      <c r="C28" s="228" t="s">
        <v>110</v>
      </c>
      <c r="D28" s="202" t="s">
        <v>110</v>
      </c>
      <c r="E28" s="202" t="s">
        <v>110</v>
      </c>
      <c r="F28" s="138" t="s">
        <v>110</v>
      </c>
      <c r="G28" s="138" t="s">
        <v>110</v>
      </c>
      <c r="H28" s="132"/>
      <c r="I28" s="198"/>
      <c r="J28" s="138"/>
      <c r="K28" s="138"/>
      <c r="L28" s="200" t="s">
        <v>110</v>
      </c>
      <c r="M28" s="132"/>
    </row>
    <row r="29" spans="1:13" ht="12.75">
      <c r="A29" s="30" t="s">
        <v>14</v>
      </c>
      <c r="B29" t="s">
        <v>129</v>
      </c>
      <c r="C29" s="219">
        <v>6</v>
      </c>
      <c r="D29" s="220">
        <v>4</v>
      </c>
      <c r="E29" s="224">
        <f>SUM(C29:D29)</f>
        <v>10</v>
      </c>
      <c r="F29" s="207">
        <v>25</v>
      </c>
      <c r="G29" s="225">
        <f>SUM(E29+E30+E31+E32-F29)</f>
        <v>-2</v>
      </c>
      <c r="H29" t="s">
        <v>41</v>
      </c>
      <c r="I29" s="17" t="s">
        <v>302</v>
      </c>
      <c r="J29" s="114">
        <v>30</v>
      </c>
      <c r="K29" s="1" t="s">
        <v>32</v>
      </c>
      <c r="L29" s="93">
        <v>4471.82</v>
      </c>
      <c r="M29" t="s">
        <v>62</v>
      </c>
    </row>
    <row r="30" spans="1:13" ht="12.75">
      <c r="A30" s="30" t="s">
        <v>14</v>
      </c>
      <c r="B30" t="s">
        <v>147</v>
      </c>
      <c r="C30" s="76">
        <v>9</v>
      </c>
      <c r="D30" s="77">
        <v>3</v>
      </c>
      <c r="E30" s="78">
        <f>SUM(C30:D30)</f>
        <v>12</v>
      </c>
      <c r="F30" s="57" t="s">
        <v>165</v>
      </c>
      <c r="G30" s="30" t="s">
        <v>166</v>
      </c>
      <c r="H30" t="s">
        <v>41</v>
      </c>
      <c r="I30" s="17" t="s">
        <v>302</v>
      </c>
      <c r="J30" s="114">
        <v>38</v>
      </c>
      <c r="K30" s="1" t="s">
        <v>130</v>
      </c>
      <c r="L30" s="66">
        <v>16568.75</v>
      </c>
      <c r="M30" t="s">
        <v>62</v>
      </c>
    </row>
    <row r="31" spans="1:13" ht="12.75">
      <c r="A31" s="30" t="s">
        <v>14</v>
      </c>
      <c r="B31" t="s">
        <v>223</v>
      </c>
      <c r="C31" s="76">
        <v>1</v>
      </c>
      <c r="D31" s="77"/>
      <c r="E31" s="78">
        <f>SUM(C31:D31)</f>
        <v>1</v>
      </c>
      <c r="F31" s="57" t="s">
        <v>165</v>
      </c>
      <c r="G31" s="30" t="s">
        <v>166</v>
      </c>
      <c r="H31" t="s">
        <v>41</v>
      </c>
      <c r="I31" s="17" t="s">
        <v>302</v>
      </c>
      <c r="J31" s="114">
        <v>32</v>
      </c>
      <c r="K31" s="1" t="s">
        <v>23</v>
      </c>
      <c r="L31" s="66"/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4">
        <v>39</v>
      </c>
      <c r="K32" s="113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8" t="s">
        <v>109</v>
      </c>
      <c r="D33" s="78" t="s">
        <v>109</v>
      </c>
      <c r="E33" s="78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76" t="s">
        <v>337</v>
      </c>
      <c r="K33" s="1" t="s">
        <v>46</v>
      </c>
      <c r="L33" s="66">
        <v>2484.04</v>
      </c>
      <c r="M33" t="s">
        <v>62</v>
      </c>
    </row>
    <row r="34" spans="1:13" ht="12.75">
      <c r="A34" s="30" t="s">
        <v>14</v>
      </c>
      <c r="B34" t="s">
        <v>121</v>
      </c>
      <c r="C34" s="78" t="s">
        <v>109</v>
      </c>
      <c r="D34" s="78" t="s">
        <v>109</v>
      </c>
      <c r="E34" s="78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76" t="s">
        <v>337</v>
      </c>
      <c r="K34" s="1" t="s">
        <v>122</v>
      </c>
      <c r="L34" s="66">
        <v>117</v>
      </c>
      <c r="M34" t="s">
        <v>62</v>
      </c>
    </row>
    <row r="35" spans="1:13" ht="12.75">
      <c r="A35" s="30" t="s">
        <v>14</v>
      </c>
      <c r="B35" t="s">
        <v>123</v>
      </c>
      <c r="C35" s="223" t="s">
        <v>109</v>
      </c>
      <c r="D35" s="223" t="s">
        <v>109</v>
      </c>
      <c r="E35" s="223" t="s">
        <v>109</v>
      </c>
      <c r="F35" s="204" t="s">
        <v>165</v>
      </c>
      <c r="G35" s="95" t="s">
        <v>166</v>
      </c>
      <c r="H35" t="s">
        <v>41</v>
      </c>
      <c r="I35" s="17" t="s">
        <v>302</v>
      </c>
      <c r="J35" s="276" t="s">
        <v>337</v>
      </c>
      <c r="K35" s="1" t="s">
        <v>124</v>
      </c>
      <c r="L35" s="88">
        <v>13.2</v>
      </c>
      <c r="M35" t="s">
        <v>62</v>
      </c>
    </row>
    <row r="36" spans="1:13" ht="12.75">
      <c r="A36" s="131"/>
      <c r="B36" s="217"/>
      <c r="C36" s="202" t="s">
        <v>110</v>
      </c>
      <c r="D36" s="202" t="s">
        <v>110</v>
      </c>
      <c r="E36" s="202" t="s">
        <v>110</v>
      </c>
      <c r="F36" s="138" t="s">
        <v>110</v>
      </c>
      <c r="G36" s="138" t="s">
        <v>110</v>
      </c>
      <c r="H36" s="132"/>
      <c r="I36" s="131"/>
      <c r="J36" s="138"/>
      <c r="K36" s="138"/>
      <c r="L36" s="200" t="s">
        <v>110</v>
      </c>
      <c r="M36" s="132"/>
    </row>
    <row r="37" spans="1:13" ht="12.75">
      <c r="A37" s="30" t="s">
        <v>15</v>
      </c>
      <c r="B37" t="s">
        <v>338</v>
      </c>
      <c r="C37" s="219">
        <v>3</v>
      </c>
      <c r="D37" s="220"/>
      <c r="E37" s="224">
        <f aca="true" t="shared" si="2" ref="E37:E49">SUM(C37:D37)</f>
        <v>3</v>
      </c>
      <c r="F37" s="174">
        <v>3</v>
      </c>
      <c r="G37" s="225">
        <f aca="true" t="shared" si="3" ref="G37:G43">SUM(E37-F37)</f>
        <v>0</v>
      </c>
      <c r="H37" t="s">
        <v>41</v>
      </c>
      <c r="I37" s="17" t="s">
        <v>193</v>
      </c>
      <c r="J37" s="190">
        <v>44</v>
      </c>
      <c r="K37" s="1" t="s">
        <v>108</v>
      </c>
      <c r="L37" s="93">
        <v>7554.14</v>
      </c>
      <c r="M37" t="s">
        <v>62</v>
      </c>
    </row>
    <row r="38" spans="1:13" ht="12.75">
      <c r="A38" s="30" t="s">
        <v>15</v>
      </c>
      <c r="B38" t="s">
        <v>225</v>
      </c>
      <c r="C38" s="76"/>
      <c r="D38" s="77"/>
      <c r="E38" s="78">
        <f t="shared" si="2"/>
        <v>0</v>
      </c>
      <c r="F38" s="75"/>
      <c r="G38" s="89">
        <f t="shared" si="3"/>
        <v>0</v>
      </c>
      <c r="H38" t="s">
        <v>41</v>
      </c>
      <c r="I38" s="17" t="s">
        <v>194</v>
      </c>
      <c r="J38" s="114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226</v>
      </c>
      <c r="C39" s="76">
        <v>2</v>
      </c>
      <c r="D39" s="77">
        <v>2</v>
      </c>
      <c r="E39" s="78">
        <f t="shared" si="2"/>
        <v>4</v>
      </c>
      <c r="F39" s="75">
        <v>2</v>
      </c>
      <c r="G39" s="89">
        <f t="shared" si="3"/>
        <v>2</v>
      </c>
      <c r="H39" t="s">
        <v>41</v>
      </c>
      <c r="I39" s="17" t="s">
        <v>197</v>
      </c>
      <c r="J39" s="114">
        <v>42</v>
      </c>
      <c r="K39" s="1" t="s">
        <v>26</v>
      </c>
      <c r="L39" s="66">
        <v>8197.8</v>
      </c>
      <c r="M39" t="s">
        <v>62</v>
      </c>
    </row>
    <row r="40" spans="1:13" ht="12.75">
      <c r="A40" s="30" t="s">
        <v>15</v>
      </c>
      <c r="B40" t="s">
        <v>228</v>
      </c>
      <c r="C40" s="76">
        <v>6</v>
      </c>
      <c r="D40" s="77">
        <v>3</v>
      </c>
      <c r="E40" s="78">
        <f t="shared" si="2"/>
        <v>9</v>
      </c>
      <c r="F40" s="75">
        <v>12</v>
      </c>
      <c r="G40" s="89">
        <f t="shared" si="3"/>
        <v>-3</v>
      </c>
      <c r="H40" t="s">
        <v>41</v>
      </c>
      <c r="I40" s="17" t="s">
        <v>304</v>
      </c>
      <c r="J40" s="114">
        <v>40</v>
      </c>
      <c r="K40" s="1" t="s">
        <v>27</v>
      </c>
      <c r="L40" s="66">
        <v>35006.59</v>
      </c>
      <c r="M40" t="s">
        <v>62</v>
      </c>
    </row>
    <row r="41" spans="1:13" ht="12.75">
      <c r="A41" s="30" t="s">
        <v>15</v>
      </c>
      <c r="B41" t="s">
        <v>227</v>
      </c>
      <c r="C41" s="76">
        <v>1</v>
      </c>
      <c r="D41" s="77"/>
      <c r="E41" s="78">
        <f t="shared" si="2"/>
        <v>1</v>
      </c>
      <c r="F41" s="75">
        <v>3</v>
      </c>
      <c r="G41" s="89">
        <f t="shared" si="3"/>
        <v>-2</v>
      </c>
      <c r="H41" t="s">
        <v>41</v>
      </c>
      <c r="I41" s="17" t="s">
        <v>198</v>
      </c>
      <c r="J41" s="114">
        <v>41</v>
      </c>
      <c r="K41" s="1" t="s">
        <v>28</v>
      </c>
      <c r="L41" s="66">
        <v>4166.84</v>
      </c>
      <c r="M41" t="s">
        <v>62</v>
      </c>
    </row>
    <row r="42" spans="1:13" ht="12.75">
      <c r="A42" s="30" t="s">
        <v>15</v>
      </c>
      <c r="B42" t="s">
        <v>229</v>
      </c>
      <c r="C42" s="76">
        <v>6</v>
      </c>
      <c r="D42" s="77">
        <v>7</v>
      </c>
      <c r="E42" s="78">
        <f t="shared" si="2"/>
        <v>13</v>
      </c>
      <c r="F42" s="75">
        <v>17</v>
      </c>
      <c r="G42" s="89">
        <f t="shared" si="3"/>
        <v>-4</v>
      </c>
      <c r="H42" t="s">
        <v>41</v>
      </c>
      <c r="I42" s="17" t="s">
        <v>306</v>
      </c>
      <c r="J42" s="114">
        <v>79</v>
      </c>
      <c r="K42" s="1" t="s">
        <v>224</v>
      </c>
      <c r="L42" s="66">
        <v>36878.91</v>
      </c>
      <c r="M42" t="s">
        <v>62</v>
      </c>
    </row>
    <row r="43" spans="1:13" ht="12.75">
      <c r="A43" s="30" t="s">
        <v>15</v>
      </c>
      <c r="B43" t="s">
        <v>230</v>
      </c>
      <c r="C43" s="76">
        <v>2</v>
      </c>
      <c r="D43" s="77">
        <v>6</v>
      </c>
      <c r="E43" s="78">
        <f t="shared" si="2"/>
        <v>8</v>
      </c>
      <c r="F43" s="75">
        <v>6</v>
      </c>
      <c r="G43" s="30">
        <f t="shared" si="3"/>
        <v>2</v>
      </c>
      <c r="H43" t="s">
        <v>41</v>
      </c>
      <c r="I43" s="17" t="s">
        <v>199</v>
      </c>
      <c r="J43" s="114">
        <v>73</v>
      </c>
      <c r="K43" s="1" t="s">
        <v>152</v>
      </c>
      <c r="L43" s="66">
        <v>14968.12</v>
      </c>
      <c r="M43" t="s">
        <v>62</v>
      </c>
    </row>
    <row r="44" spans="1:13" ht="12.75">
      <c r="A44" s="30" t="s">
        <v>15</v>
      </c>
      <c r="B44" t="s">
        <v>231</v>
      </c>
      <c r="C44" s="76"/>
      <c r="D44" s="77"/>
      <c r="E44" s="78">
        <f t="shared" si="2"/>
        <v>0</v>
      </c>
      <c r="F44" s="75">
        <v>1</v>
      </c>
      <c r="G44" s="30">
        <f aca="true" t="shared" si="4" ref="G44:G49">SUM(E44-F44)</f>
        <v>-1</v>
      </c>
      <c r="H44" t="s">
        <v>41</v>
      </c>
      <c r="I44" s="17" t="s">
        <v>200</v>
      </c>
      <c r="J44" s="114">
        <v>74</v>
      </c>
      <c r="K44" s="1" t="s">
        <v>153</v>
      </c>
      <c r="L44" s="66">
        <v>960.22</v>
      </c>
      <c r="M44" t="s">
        <v>62</v>
      </c>
    </row>
    <row r="45" spans="1:13" ht="12.75">
      <c r="A45" s="30" t="s">
        <v>15</v>
      </c>
      <c r="B45" t="s">
        <v>232</v>
      </c>
      <c r="C45" s="76">
        <v>3</v>
      </c>
      <c r="D45" s="77">
        <v>3</v>
      </c>
      <c r="E45" s="78">
        <f t="shared" si="2"/>
        <v>6</v>
      </c>
      <c r="F45" s="75">
        <v>7</v>
      </c>
      <c r="G45" s="30">
        <f t="shared" si="4"/>
        <v>-1</v>
      </c>
      <c r="H45" t="s">
        <v>41</v>
      </c>
      <c r="I45" s="17" t="s">
        <v>201</v>
      </c>
      <c r="J45" s="114">
        <v>75</v>
      </c>
      <c r="K45" s="1" t="s">
        <v>154</v>
      </c>
      <c r="L45" s="66">
        <v>21485.23</v>
      </c>
      <c r="M45" t="s">
        <v>62</v>
      </c>
    </row>
    <row r="46" spans="1:13" ht="12.75">
      <c r="A46" s="30" t="s">
        <v>15</v>
      </c>
      <c r="B46" t="s">
        <v>233</v>
      </c>
      <c r="C46" s="76">
        <v>1</v>
      </c>
      <c r="D46" s="77"/>
      <c r="E46" s="78">
        <f t="shared" si="2"/>
        <v>1</v>
      </c>
      <c r="F46" s="75">
        <v>2</v>
      </c>
      <c r="G46" s="30">
        <f t="shared" si="4"/>
        <v>-1</v>
      </c>
      <c r="H46" t="s">
        <v>41</v>
      </c>
      <c r="I46" s="17" t="s">
        <v>202</v>
      </c>
      <c r="J46" s="114">
        <v>76</v>
      </c>
      <c r="K46" s="1" t="s">
        <v>155</v>
      </c>
      <c r="L46" s="66">
        <v>2526.3</v>
      </c>
      <c r="M46" t="s">
        <v>62</v>
      </c>
    </row>
    <row r="47" spans="1:13" ht="12.75">
      <c r="A47" s="30" t="s">
        <v>16</v>
      </c>
      <c r="B47" t="s">
        <v>148</v>
      </c>
      <c r="C47" s="76"/>
      <c r="D47" s="77"/>
      <c r="E47" s="78">
        <f t="shared" si="2"/>
        <v>0</v>
      </c>
      <c r="F47" s="75"/>
      <c r="G47" s="89">
        <f>SUM(E47-F47)</f>
        <v>0</v>
      </c>
      <c r="H47" t="s">
        <v>40</v>
      </c>
      <c r="I47" s="17" t="s">
        <v>308</v>
      </c>
      <c r="J47" s="114">
        <v>11</v>
      </c>
      <c r="K47" s="1" t="s">
        <v>29</v>
      </c>
      <c r="L47" s="66"/>
      <c r="M47" t="s">
        <v>62</v>
      </c>
    </row>
    <row r="48" spans="1:13" ht="12.75">
      <c r="A48" s="30" t="s">
        <v>16</v>
      </c>
      <c r="B48" t="s">
        <v>350</v>
      </c>
      <c r="C48" s="79">
        <v>1</v>
      </c>
      <c r="D48" s="77"/>
      <c r="E48" s="78">
        <f t="shared" si="2"/>
        <v>1</v>
      </c>
      <c r="F48" s="75">
        <v>1</v>
      </c>
      <c r="G48" s="30">
        <f t="shared" si="4"/>
        <v>0</v>
      </c>
      <c r="H48" t="s">
        <v>41</v>
      </c>
      <c r="I48" s="90" t="s">
        <v>203</v>
      </c>
      <c r="J48" s="114">
        <v>78</v>
      </c>
      <c r="K48" s="1" t="s">
        <v>30</v>
      </c>
      <c r="L48" s="66">
        <v>3078.4</v>
      </c>
      <c r="M48" t="s">
        <v>62</v>
      </c>
    </row>
    <row r="49" spans="1:13" ht="12.75">
      <c r="A49" s="30" t="s">
        <v>16</v>
      </c>
      <c r="B49" t="s">
        <v>309</v>
      </c>
      <c r="C49" s="221"/>
      <c r="D49" s="222"/>
      <c r="E49" s="223">
        <f t="shared" si="2"/>
        <v>0</v>
      </c>
      <c r="F49" s="203"/>
      <c r="G49" s="95">
        <f t="shared" si="4"/>
        <v>0</v>
      </c>
      <c r="H49" t="s">
        <v>41</v>
      </c>
      <c r="I49" s="17" t="s">
        <v>204</v>
      </c>
      <c r="J49" s="114">
        <v>45</v>
      </c>
      <c r="K49" s="1" t="s">
        <v>156</v>
      </c>
      <c r="L49" s="88">
        <v>713.87</v>
      </c>
      <c r="M49" t="s">
        <v>62</v>
      </c>
    </row>
    <row r="50" spans="1:13" ht="12.75">
      <c r="A50" s="131"/>
      <c r="B50" s="217"/>
      <c r="C50" s="202" t="s">
        <v>110</v>
      </c>
      <c r="D50" s="202" t="s">
        <v>110</v>
      </c>
      <c r="E50" s="202" t="s">
        <v>110</v>
      </c>
      <c r="F50" s="138" t="s">
        <v>110</v>
      </c>
      <c r="G50" s="138" t="s">
        <v>110</v>
      </c>
      <c r="H50" s="132"/>
      <c r="I50" s="198"/>
      <c r="J50" s="138"/>
      <c r="K50" s="138"/>
      <c r="L50" s="200" t="s">
        <v>110</v>
      </c>
      <c r="M50" s="132"/>
    </row>
    <row r="51" spans="1:13" ht="12.75">
      <c r="A51" s="30" t="s">
        <v>17</v>
      </c>
      <c r="B51" t="s">
        <v>315</v>
      </c>
      <c r="C51" s="219">
        <v>14</v>
      </c>
      <c r="D51" s="220">
        <v>6</v>
      </c>
      <c r="E51" s="224">
        <f aca="true" t="shared" si="5" ref="E51:E56">SUM(C51:D51)</f>
        <v>20</v>
      </c>
      <c r="F51" s="207">
        <v>46</v>
      </c>
      <c r="G51" s="30">
        <f>SUM(E51+E52+E53-F51)</f>
        <v>-2</v>
      </c>
      <c r="H51" t="s">
        <v>40</v>
      </c>
      <c r="I51" s="17" t="s">
        <v>314</v>
      </c>
      <c r="J51" s="114">
        <v>2</v>
      </c>
      <c r="K51" s="113" t="s">
        <v>325</v>
      </c>
      <c r="L51" s="93">
        <v>7534.33</v>
      </c>
      <c r="M51" t="s">
        <v>62</v>
      </c>
    </row>
    <row r="52" spans="1:13" ht="12.75">
      <c r="A52" s="30" t="s">
        <v>17</v>
      </c>
      <c r="B52" t="s">
        <v>311</v>
      </c>
      <c r="C52" s="76">
        <v>5</v>
      </c>
      <c r="D52" s="77">
        <v>1</v>
      </c>
      <c r="E52" s="78">
        <f t="shared" si="5"/>
        <v>6</v>
      </c>
      <c r="F52" s="57" t="s">
        <v>165</v>
      </c>
      <c r="G52" s="30" t="s">
        <v>331</v>
      </c>
      <c r="H52" t="s">
        <v>40</v>
      </c>
      <c r="I52" s="17" t="s">
        <v>314</v>
      </c>
      <c r="J52" s="114">
        <v>16</v>
      </c>
      <c r="K52" s="113" t="s">
        <v>327</v>
      </c>
      <c r="L52" s="66">
        <v>1806.13</v>
      </c>
      <c r="M52" t="s">
        <v>62</v>
      </c>
    </row>
    <row r="53" spans="1:13" ht="12.75">
      <c r="A53" s="30" t="s">
        <v>17</v>
      </c>
      <c r="B53" t="s">
        <v>310</v>
      </c>
      <c r="C53" s="76">
        <v>10</v>
      </c>
      <c r="D53" s="77">
        <v>8</v>
      </c>
      <c r="E53" s="78">
        <f t="shared" si="5"/>
        <v>18</v>
      </c>
      <c r="F53" s="57" t="s">
        <v>165</v>
      </c>
      <c r="G53" s="30" t="s">
        <v>331</v>
      </c>
      <c r="H53" t="s">
        <v>40</v>
      </c>
      <c r="I53" s="17" t="s">
        <v>314</v>
      </c>
      <c r="J53" s="114">
        <v>6</v>
      </c>
      <c r="K53" s="113" t="s">
        <v>326</v>
      </c>
      <c r="L53" s="66">
        <v>4544.89</v>
      </c>
      <c r="M53" t="s">
        <v>62</v>
      </c>
    </row>
    <row r="54" spans="1:13" ht="12.75">
      <c r="A54" s="30" t="s">
        <v>17</v>
      </c>
      <c r="B54" t="s">
        <v>312</v>
      </c>
      <c r="C54" s="76"/>
      <c r="D54" s="77"/>
      <c r="E54" s="78">
        <f t="shared" si="5"/>
        <v>0</v>
      </c>
      <c r="F54" s="75">
        <v>2</v>
      </c>
      <c r="G54" s="30">
        <f>SUM(E54-F54)</f>
        <v>-2</v>
      </c>
      <c r="H54" t="s">
        <v>39</v>
      </c>
      <c r="I54" s="17" t="s">
        <v>323</v>
      </c>
      <c r="J54" s="114">
        <v>25</v>
      </c>
      <c r="K54" s="113" t="s">
        <v>328</v>
      </c>
      <c r="L54" s="66">
        <v>2658.6</v>
      </c>
      <c r="M54" t="s">
        <v>62</v>
      </c>
    </row>
    <row r="55" spans="1:13" ht="12.75">
      <c r="A55" s="30" t="s">
        <v>17</v>
      </c>
      <c r="B55" t="s">
        <v>363</v>
      </c>
      <c r="C55" s="76">
        <v>2</v>
      </c>
      <c r="D55" s="77"/>
      <c r="E55" s="78">
        <f t="shared" si="5"/>
        <v>2</v>
      </c>
      <c r="F55" s="309">
        <v>8</v>
      </c>
      <c r="G55" s="30">
        <f>SUM(E55+E56-F55)</f>
        <v>-5</v>
      </c>
      <c r="H55" t="s">
        <v>41</v>
      </c>
      <c r="I55" s="17" t="s">
        <v>324</v>
      </c>
      <c r="J55" s="114">
        <v>26</v>
      </c>
      <c r="K55" s="113" t="s">
        <v>329</v>
      </c>
      <c r="L55" s="66">
        <v>21465.87</v>
      </c>
      <c r="M55" t="s">
        <v>62</v>
      </c>
    </row>
    <row r="56" spans="1:13" ht="12.75">
      <c r="A56" s="30" t="s">
        <v>17</v>
      </c>
      <c r="B56" t="s">
        <v>313</v>
      </c>
      <c r="C56" s="221">
        <v>1</v>
      </c>
      <c r="D56" s="222"/>
      <c r="E56" s="223">
        <f t="shared" si="5"/>
        <v>1</v>
      </c>
      <c r="F56" s="204" t="s">
        <v>165</v>
      </c>
      <c r="G56" s="30" t="s">
        <v>332</v>
      </c>
      <c r="H56" t="s">
        <v>41</v>
      </c>
      <c r="I56" s="17" t="s">
        <v>324</v>
      </c>
      <c r="J56" s="205">
        <v>27</v>
      </c>
      <c r="K56" s="113" t="s">
        <v>330</v>
      </c>
      <c r="L56" s="88">
        <v>2969.09</v>
      </c>
      <c r="M56" t="s">
        <v>62</v>
      </c>
    </row>
    <row r="57" spans="1:13" ht="12.75">
      <c r="A57" s="95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H57"/>
      <c r="I57" s="17" t="s">
        <v>324</v>
      </c>
      <c r="J57" s="205">
        <v>27</v>
      </c>
      <c r="K57" s="113" t="s">
        <v>352</v>
      </c>
      <c r="L57" s="88"/>
      <c r="M57" t="s">
        <v>62</v>
      </c>
    </row>
    <row r="58" spans="1:13" ht="12.75">
      <c r="A58" s="95" t="s">
        <v>17</v>
      </c>
      <c r="B58" t="s">
        <v>123</v>
      </c>
      <c r="C58" s="203" t="s">
        <v>109</v>
      </c>
      <c r="D58" s="203" t="s">
        <v>109</v>
      </c>
      <c r="E58" s="203" t="s">
        <v>109</v>
      </c>
      <c r="F58" s="57" t="s">
        <v>165</v>
      </c>
      <c r="G58" s="30" t="s">
        <v>332</v>
      </c>
      <c r="H58"/>
      <c r="I58" s="17" t="s">
        <v>324</v>
      </c>
      <c r="J58" s="205">
        <v>27</v>
      </c>
      <c r="K58" s="113" t="s">
        <v>353</v>
      </c>
      <c r="L58" s="88"/>
      <c r="M58" t="s">
        <v>62</v>
      </c>
    </row>
    <row r="59" spans="1:13" ht="12.75">
      <c r="A59" s="131"/>
      <c r="B59" s="217"/>
      <c r="C59" s="202" t="s">
        <v>110</v>
      </c>
      <c r="D59" s="202" t="s">
        <v>110</v>
      </c>
      <c r="E59" s="202" t="s">
        <v>110</v>
      </c>
      <c r="F59" s="138" t="s">
        <v>110</v>
      </c>
      <c r="G59" s="138" t="s">
        <v>110</v>
      </c>
      <c r="H59" s="132"/>
      <c r="I59" s="131"/>
      <c r="J59" s="138"/>
      <c r="K59" s="132"/>
      <c r="L59" s="200" t="s">
        <v>110</v>
      </c>
      <c r="M59" s="132"/>
    </row>
    <row r="60" spans="1:13" ht="12.75">
      <c r="A60" s="30" t="s">
        <v>54</v>
      </c>
      <c r="B60" t="s">
        <v>149</v>
      </c>
      <c r="C60" s="219"/>
      <c r="D60" s="220"/>
      <c r="E60" s="224">
        <f>SUM(C60:D60)</f>
        <v>0</v>
      </c>
      <c r="F60" s="207">
        <v>1</v>
      </c>
      <c r="G60" s="225">
        <f>SUM(E60+E61-F60)</f>
        <v>0</v>
      </c>
      <c r="H60" t="s">
        <v>41</v>
      </c>
      <c r="I60" s="17" t="s">
        <v>106</v>
      </c>
      <c r="J60" s="190">
        <v>70</v>
      </c>
      <c r="K60" s="1" t="s">
        <v>55</v>
      </c>
      <c r="L60" s="93"/>
      <c r="M60" t="s">
        <v>62</v>
      </c>
    </row>
    <row r="61" spans="1:13" ht="12.75">
      <c r="A61" s="30" t="s">
        <v>132</v>
      </c>
      <c r="B61" t="s">
        <v>333</v>
      </c>
      <c r="C61" s="76"/>
      <c r="D61" s="77">
        <v>1</v>
      </c>
      <c r="E61" s="78">
        <f>SUM(C61:D61)</f>
        <v>1</v>
      </c>
      <c r="F61" s="57" t="s">
        <v>165</v>
      </c>
      <c r="G61" s="30" t="s">
        <v>169</v>
      </c>
      <c r="H61" t="s">
        <v>41</v>
      </c>
      <c r="I61" s="17" t="s">
        <v>106</v>
      </c>
      <c r="J61" s="114">
        <v>33</v>
      </c>
      <c r="K61" s="1" t="s">
        <v>93</v>
      </c>
      <c r="L61" s="66">
        <v>1579.1</v>
      </c>
      <c r="M61" t="s">
        <v>62</v>
      </c>
    </row>
    <row r="62" spans="1:13" ht="12.75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302</v>
      </c>
      <c r="J62" s="114">
        <v>33</v>
      </c>
      <c r="K62" s="1" t="s">
        <v>241</v>
      </c>
      <c r="L62" s="66"/>
      <c r="M62" t="s">
        <v>62</v>
      </c>
    </row>
    <row r="63" spans="1:13" ht="12.75">
      <c r="A63" s="30" t="s">
        <v>54</v>
      </c>
      <c r="B63" t="s">
        <v>297</v>
      </c>
      <c r="C63" s="75" t="s">
        <v>109</v>
      </c>
      <c r="D63" s="75" t="s">
        <v>109</v>
      </c>
      <c r="E63" s="78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4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298</v>
      </c>
      <c r="C64" s="203" t="s">
        <v>109</v>
      </c>
      <c r="D64" s="203" t="s">
        <v>109</v>
      </c>
      <c r="E64" s="223" t="s">
        <v>109</v>
      </c>
      <c r="F64" s="204" t="s">
        <v>165</v>
      </c>
      <c r="G64" s="95" t="s">
        <v>166</v>
      </c>
      <c r="H64" t="s">
        <v>41</v>
      </c>
      <c r="I64" s="17" t="s">
        <v>106</v>
      </c>
      <c r="J64" s="205">
        <v>33</v>
      </c>
      <c r="K64" s="1" t="s">
        <v>134</v>
      </c>
      <c r="L64" s="88"/>
      <c r="M64" t="s">
        <v>62</v>
      </c>
    </row>
    <row r="65" spans="1:13" s="31" customFormat="1" ht="12.75">
      <c r="A65" s="131"/>
      <c r="B65" s="217"/>
      <c r="C65" s="202" t="s">
        <v>110</v>
      </c>
      <c r="D65" s="202" t="s">
        <v>110</v>
      </c>
      <c r="E65" s="202" t="s">
        <v>110</v>
      </c>
      <c r="F65" s="138" t="s">
        <v>110</v>
      </c>
      <c r="G65" s="138" t="s">
        <v>110</v>
      </c>
      <c r="H65" s="132"/>
      <c r="I65" s="131"/>
      <c r="J65" s="138"/>
      <c r="K65" s="138"/>
      <c r="L65" s="200" t="s">
        <v>110</v>
      </c>
      <c r="M65" s="132"/>
    </row>
    <row r="66" spans="1:13" ht="12.75">
      <c r="A66" s="30" t="s">
        <v>234</v>
      </c>
      <c r="B66" t="s">
        <v>235</v>
      </c>
      <c r="C66" s="219"/>
      <c r="D66" s="220"/>
      <c r="E66" s="224">
        <f>SUM(C66:D66)</f>
        <v>0</v>
      </c>
      <c r="F66" s="174"/>
      <c r="G66" s="118">
        <f>SUM(E66-F66)</f>
        <v>0</v>
      </c>
      <c r="H66" t="s">
        <v>41</v>
      </c>
      <c r="I66" s="17" t="s">
        <v>339</v>
      </c>
      <c r="J66" s="190">
        <v>87</v>
      </c>
      <c r="K66" s="1" t="s">
        <v>237</v>
      </c>
      <c r="L66" s="93">
        <v>-528.54</v>
      </c>
      <c r="M66" t="s">
        <v>62</v>
      </c>
    </row>
    <row r="67" spans="1:13" ht="12.75">
      <c r="A67" s="17"/>
      <c r="C67" s="40">
        <f>SUM(C4:C66)</f>
        <v>121</v>
      </c>
      <c r="D67" s="40">
        <f>SUM(D4:D66)</f>
        <v>71</v>
      </c>
      <c r="E67" s="40">
        <f>SUM(E4:E66)</f>
        <v>192</v>
      </c>
      <c r="F67" s="40">
        <f>SUM(F4:F66)</f>
        <v>204</v>
      </c>
      <c r="G67" s="112">
        <f>SUM(G5+G7+G8+G9+G11+G14+G15+G16+G17+G18+G20+G22+G24+G29+G37+G38+G39+G40+G41+G42+G43+G44+G45+G46+G47+G48+G49+G51+G54+G55+G60+G66)</f>
        <v>-12</v>
      </c>
      <c r="H67"/>
      <c r="K67" s="23" t="s">
        <v>111</v>
      </c>
      <c r="L67" s="15">
        <f>SUM(L4:L66)</f>
        <v>265626.97</v>
      </c>
      <c r="M67" t="s">
        <v>62</v>
      </c>
    </row>
    <row r="68" spans="1:11" ht="12.75">
      <c r="A68" s="47">
        <v>40302</v>
      </c>
      <c r="B68" s="42" t="s">
        <v>370</v>
      </c>
      <c r="D68" s="1"/>
      <c r="E68" s="1"/>
      <c r="H68"/>
      <c r="K68" s="1"/>
    </row>
    <row r="69" spans="1:12" ht="13.5" thickBot="1">
      <c r="A69" s="318">
        <v>40410</v>
      </c>
      <c r="B69" s="44" t="s">
        <v>704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14">
        <v>40539</v>
      </c>
      <c r="B70" s="46" t="s">
        <v>708</v>
      </c>
      <c r="D70" s="1"/>
      <c r="E70" s="175"/>
      <c r="F70" s="234" t="s">
        <v>42</v>
      </c>
      <c r="G70" s="252">
        <f>SUM(E8+E14+E15+E16+E17+E18+E19+E22+E47+E51+E52+E53)</f>
        <v>103</v>
      </c>
      <c r="H70"/>
      <c r="I70" s="14"/>
      <c r="J70" s="14"/>
      <c r="K70" s="242" t="s">
        <v>42</v>
      </c>
      <c r="L70" s="243">
        <f>SUM(L8+L14+L15+L16+L17+L18+L19+L22+L47+L51+L52+L53)</f>
        <v>53501.89</v>
      </c>
      <c r="M70" s="168" t="s">
        <v>62</v>
      </c>
    </row>
    <row r="71" spans="3:13" ht="12.75">
      <c r="C71" s="4"/>
      <c r="D71" s="5" t="s">
        <v>322</v>
      </c>
      <c r="E71" s="178"/>
      <c r="F71" s="236" t="s">
        <v>43</v>
      </c>
      <c r="G71" s="237">
        <f>SUM(E4+E5+E6+E7+E20+E24+E27+E54)</f>
        <v>15</v>
      </c>
      <c r="H71"/>
      <c r="I71" s="14"/>
      <c r="J71" s="14"/>
      <c r="K71" s="244" t="s">
        <v>43</v>
      </c>
      <c r="L71" s="245">
        <f>SUM(L4+L5+L6+L7+L20+L24+L25+L26+L27+L54)</f>
        <v>26713.93</v>
      </c>
      <c r="M71" s="246" t="s">
        <v>62</v>
      </c>
    </row>
    <row r="72" spans="2:13" ht="12.75">
      <c r="B72" s="13"/>
      <c r="D72" s="1"/>
      <c r="E72" s="178"/>
      <c r="F72" s="236" t="s">
        <v>44</v>
      </c>
      <c r="G72" s="238">
        <f>SUM(E9+E10+E11+E12+E21+E29+E30+E31+E32+E37+E38+E39+E40+E41+E42+E43+E44+E45+E46+E48+E49+E55+E56+E60+E61+E66)</f>
        <v>74</v>
      </c>
      <c r="I72" s="14"/>
      <c r="J72" s="14"/>
      <c r="K72" s="244" t="s">
        <v>44</v>
      </c>
      <c r="L72" s="245">
        <f>SUM(L9+L10+L11+L12+L21+L29+L30+L31+L32+L33+L34+L35+L37+L38+L39+L40+L41+L42+L43+L44+L45+L46+L48+L49+L55+L56+L57+L58+L60+L61+L62+L63+L64+L66)</f>
        <v>185411.14999999997</v>
      </c>
      <c r="M72" s="246" t="s">
        <v>62</v>
      </c>
    </row>
    <row r="73" spans="3:13" ht="13.5" thickBot="1">
      <c r="C73" s="17"/>
      <c r="D73" s="17"/>
      <c r="E73" s="239"/>
      <c r="F73" s="240" t="s">
        <v>47</v>
      </c>
      <c r="G73" s="241">
        <f>SUM(G70:G72)</f>
        <v>192</v>
      </c>
      <c r="H73"/>
      <c r="I73" s="15"/>
      <c r="J73" s="15"/>
      <c r="K73" s="247" t="s">
        <v>47</v>
      </c>
      <c r="L73" s="248">
        <f>SUM(L70:L72)</f>
        <v>265626.97</v>
      </c>
      <c r="M73" s="249" t="s">
        <v>62</v>
      </c>
    </row>
    <row r="74" spans="1:4" ht="13.5" thickBot="1">
      <c r="A74" s="304"/>
      <c r="B74" s="303" t="s">
        <v>362</v>
      </c>
      <c r="C74" s="90"/>
      <c r="D74" s="17"/>
    </row>
    <row r="75" spans="1:4" ht="13.5" thickBot="1">
      <c r="A75" s="303" t="s">
        <v>356</v>
      </c>
      <c r="B75" s="299" t="s">
        <v>359</v>
      </c>
      <c r="C75" s="301">
        <f>SUM(F29+F37+F38+F39+F40+F41+F42+F43+F44+F45+F46+F48+F49+F24+F66+F20)</f>
        <v>90</v>
      </c>
      <c r="D75" s="17"/>
    </row>
    <row r="76" spans="1:4" ht="13.5" thickBot="1">
      <c r="A76" s="303" t="s">
        <v>357</v>
      </c>
      <c r="B76" s="299" t="s">
        <v>358</v>
      </c>
      <c r="C76" s="301">
        <f>SUM(F14+F15+F16+F17+F18+F47)</f>
        <v>49</v>
      </c>
      <c r="D76" s="17"/>
    </row>
    <row r="77" spans="1:4" ht="13.5" thickBot="1">
      <c r="A77" s="303" t="s">
        <v>360</v>
      </c>
      <c r="B77" s="300" t="s">
        <v>361</v>
      </c>
      <c r="C77" s="302">
        <f>SUM(F51+F54+F55)</f>
        <v>56</v>
      </c>
      <c r="D77" s="1"/>
    </row>
  </sheetData>
  <hyperlinks>
    <hyperlink ref="C28" r:id="rId1" display="\\\\\\\\\\\\\\\\"/>
  </hyperlinks>
  <printOptions gridLines="1" horizontalCentered="1" verticalCentered="1"/>
  <pageMargins left="0.25" right="0" top="0.51" bottom="0.3937007874015748" header="0.3149606299212598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Ausgabe-IST's - RSD D - April  2010</oddHeader>
    <oddFooter>&amp;R&amp;8&amp;F&amp;A</oddFooter>
  </headerFooter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3"/>
  <sheetViews>
    <sheetView workbookViewId="0" topLeftCell="A1">
      <selection activeCell="A1" sqref="A1"/>
    </sheetView>
  </sheetViews>
  <sheetFormatPr defaultColWidth="11.421875" defaultRowHeight="12.75"/>
  <cols>
    <col min="1" max="1" width="10.7109375" style="1" customWidth="1"/>
    <col min="2" max="2" width="7.421875" style="1" customWidth="1"/>
    <col min="3" max="3" width="41.140625" style="8" bestFit="1" customWidth="1"/>
    <col min="4" max="4" width="30.421875" style="8" bestFit="1" customWidth="1"/>
    <col min="5" max="5" width="18.7109375" style="8" bestFit="1" customWidth="1"/>
    <col min="6" max="6" width="13.7109375" style="8" bestFit="1" customWidth="1"/>
  </cols>
  <sheetData>
    <row r="1" spans="1:6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  <c r="F1" s="1"/>
    </row>
    <row r="2" spans="1:6" ht="12.75">
      <c r="A2" s="4" t="s">
        <v>81</v>
      </c>
      <c r="B2" s="4" t="s">
        <v>0</v>
      </c>
      <c r="C2" s="4"/>
      <c r="D2" s="4"/>
      <c r="E2" s="4"/>
      <c r="F2" s="4" t="s">
        <v>172</v>
      </c>
    </row>
    <row r="3" ht="3.75" customHeight="1"/>
    <row r="4" spans="1:6" ht="12.75">
      <c r="A4" s="1" t="s">
        <v>530</v>
      </c>
      <c r="B4" s="1">
        <v>1</v>
      </c>
      <c r="C4" t="s">
        <v>605</v>
      </c>
      <c r="D4" t="s">
        <v>600</v>
      </c>
      <c r="E4" t="s">
        <v>374</v>
      </c>
      <c r="F4" t="s">
        <v>661</v>
      </c>
    </row>
    <row r="5" spans="1:6" ht="12.75">
      <c r="A5" s="1" t="s">
        <v>431</v>
      </c>
      <c r="B5" s="1">
        <v>1</v>
      </c>
      <c r="C5" t="s">
        <v>432</v>
      </c>
      <c r="D5" t="s">
        <v>433</v>
      </c>
      <c r="E5" t="s">
        <v>374</v>
      </c>
      <c r="F5" t="s">
        <v>662</v>
      </c>
    </row>
    <row r="6" spans="1:6" ht="12.75">
      <c r="A6" s="1" t="s">
        <v>431</v>
      </c>
      <c r="B6" s="1">
        <v>1</v>
      </c>
      <c r="C6" t="s">
        <v>437</v>
      </c>
      <c r="D6" t="s">
        <v>606</v>
      </c>
      <c r="E6" t="s">
        <v>374</v>
      </c>
      <c r="F6" t="s">
        <v>662</v>
      </c>
    </row>
    <row r="7" spans="1:6" ht="12.75">
      <c r="A7" s="1" t="s">
        <v>371</v>
      </c>
      <c r="B7" s="1">
        <v>1</v>
      </c>
      <c r="C7" t="s">
        <v>372</v>
      </c>
      <c r="D7" t="s">
        <v>426</v>
      </c>
      <c r="E7" t="s">
        <v>398</v>
      </c>
      <c r="F7" t="s">
        <v>661</v>
      </c>
    </row>
    <row r="8" spans="1:6" ht="12.75">
      <c r="A8" s="1" t="s">
        <v>48</v>
      </c>
      <c r="B8" s="1">
        <v>1</v>
      </c>
      <c r="C8" t="s">
        <v>446</v>
      </c>
      <c r="D8" t="s">
        <v>613</v>
      </c>
      <c r="E8" t="s">
        <v>377</v>
      </c>
      <c r="F8" t="s">
        <v>661</v>
      </c>
    </row>
    <row r="9" spans="1:6" ht="12.75">
      <c r="A9" s="1" t="s">
        <v>448</v>
      </c>
      <c r="B9" s="1">
        <v>1</v>
      </c>
      <c r="C9" t="s">
        <v>449</v>
      </c>
      <c r="D9" t="s">
        <v>450</v>
      </c>
      <c r="E9"/>
      <c r="F9" t="s">
        <v>662</v>
      </c>
    </row>
    <row r="10" spans="1:6" ht="12.75">
      <c r="A10" s="1" t="s">
        <v>378</v>
      </c>
      <c r="B10" s="1">
        <v>1</v>
      </c>
      <c r="C10" t="s">
        <v>218</v>
      </c>
      <c r="D10" t="s">
        <v>663</v>
      </c>
      <c r="E10" t="s">
        <v>374</v>
      </c>
      <c r="F10" t="s">
        <v>662</v>
      </c>
    </row>
    <row r="11" spans="1:6" ht="12.75">
      <c r="A11" s="1" t="s">
        <v>380</v>
      </c>
      <c r="B11" s="1">
        <v>1</v>
      </c>
      <c r="C11" t="s">
        <v>7</v>
      </c>
      <c r="D11" t="s">
        <v>543</v>
      </c>
      <c r="E11"/>
      <c r="F11" t="s">
        <v>662</v>
      </c>
    </row>
    <row r="12" spans="1:6" ht="12.75">
      <c r="A12" s="1" t="s">
        <v>380</v>
      </c>
      <c r="B12" s="1">
        <v>1</v>
      </c>
      <c r="C12" t="s">
        <v>7</v>
      </c>
      <c r="D12" t="s">
        <v>594</v>
      </c>
      <c r="E12"/>
      <c r="F12" t="s">
        <v>662</v>
      </c>
    </row>
    <row r="13" spans="1:6" ht="12.75">
      <c r="A13" s="1" t="s">
        <v>380</v>
      </c>
      <c r="B13" s="1">
        <v>1</v>
      </c>
      <c r="C13" t="s">
        <v>7</v>
      </c>
      <c r="D13" t="s">
        <v>664</v>
      </c>
      <c r="E13" t="s">
        <v>374</v>
      </c>
      <c r="F13" t="s">
        <v>662</v>
      </c>
    </row>
    <row r="14" spans="1:6" ht="12.75">
      <c r="A14" s="1" t="s">
        <v>380</v>
      </c>
      <c r="B14" s="1">
        <v>1</v>
      </c>
      <c r="C14" t="s">
        <v>7</v>
      </c>
      <c r="D14" t="s">
        <v>457</v>
      </c>
      <c r="E14" t="s">
        <v>374</v>
      </c>
      <c r="F14" t="s">
        <v>662</v>
      </c>
    </row>
    <row r="15" spans="1:6" ht="12.75">
      <c r="A15" s="1" t="s">
        <v>380</v>
      </c>
      <c r="B15" s="1">
        <v>1</v>
      </c>
      <c r="C15" t="s">
        <v>7</v>
      </c>
      <c r="D15" t="s">
        <v>379</v>
      </c>
      <c r="E15" t="s">
        <v>374</v>
      </c>
      <c r="F15" t="s">
        <v>662</v>
      </c>
    </row>
    <row r="16" spans="1:6" ht="12.75">
      <c r="A16" s="1" t="s">
        <v>380</v>
      </c>
      <c r="B16" s="1">
        <v>1</v>
      </c>
      <c r="C16" t="s">
        <v>7</v>
      </c>
      <c r="D16" t="s">
        <v>420</v>
      </c>
      <c r="E16" t="s">
        <v>374</v>
      </c>
      <c r="F16" t="s">
        <v>662</v>
      </c>
    </row>
    <row r="17" spans="1:6" ht="12.75">
      <c r="A17" s="1" t="s">
        <v>380</v>
      </c>
      <c r="B17" s="1">
        <v>1</v>
      </c>
      <c r="C17" t="s">
        <v>7</v>
      </c>
      <c r="D17" t="s">
        <v>544</v>
      </c>
      <c r="E17" t="s">
        <v>374</v>
      </c>
      <c r="F17" t="s">
        <v>661</v>
      </c>
    </row>
    <row r="18" spans="1:6" ht="12.75">
      <c r="A18" s="1" t="s">
        <v>380</v>
      </c>
      <c r="B18" s="1">
        <v>1</v>
      </c>
      <c r="C18" t="s">
        <v>7</v>
      </c>
      <c r="D18" t="s">
        <v>516</v>
      </c>
      <c r="E18" t="s">
        <v>398</v>
      </c>
      <c r="F18" t="s">
        <v>661</v>
      </c>
    </row>
    <row r="19" spans="1:6" ht="12.75">
      <c r="A19" s="1" t="s">
        <v>8</v>
      </c>
      <c r="B19" s="1">
        <v>2</v>
      </c>
      <c r="C19" t="s">
        <v>9</v>
      </c>
      <c r="D19" t="s">
        <v>665</v>
      </c>
      <c r="E19" t="s">
        <v>374</v>
      </c>
      <c r="F19" t="s">
        <v>662</v>
      </c>
    </row>
    <row r="20" spans="1:6" ht="12.75">
      <c r="A20" s="1" t="s">
        <v>8</v>
      </c>
      <c r="B20" s="1">
        <v>1</v>
      </c>
      <c r="C20" t="s">
        <v>9</v>
      </c>
      <c r="D20"/>
      <c r="E20" t="s">
        <v>374</v>
      </c>
      <c r="F20" t="s">
        <v>661</v>
      </c>
    </row>
    <row r="21" spans="1:6" ht="12.75">
      <c r="A21" s="1" t="s">
        <v>8</v>
      </c>
      <c r="B21" s="1">
        <v>1</v>
      </c>
      <c r="C21" t="s">
        <v>9</v>
      </c>
      <c r="D21" t="s">
        <v>461</v>
      </c>
      <c r="E21" t="s">
        <v>374</v>
      </c>
      <c r="F21" t="s">
        <v>661</v>
      </c>
    </row>
    <row r="22" spans="1:6" ht="12.75">
      <c r="A22" s="1" t="s">
        <v>8</v>
      </c>
      <c r="B22" s="1">
        <v>1</v>
      </c>
      <c r="C22" t="s">
        <v>9</v>
      </c>
      <c r="D22" t="s">
        <v>627</v>
      </c>
      <c r="E22" t="s">
        <v>374</v>
      </c>
      <c r="F22" t="s">
        <v>661</v>
      </c>
    </row>
    <row r="23" spans="1:6" ht="12.75">
      <c r="A23" s="1" t="s">
        <v>10</v>
      </c>
      <c r="B23" s="1">
        <v>1</v>
      </c>
      <c r="C23" t="s">
        <v>467</v>
      </c>
      <c r="D23" t="s">
        <v>666</v>
      </c>
      <c r="E23" t="s">
        <v>408</v>
      </c>
      <c r="F23" t="s">
        <v>662</v>
      </c>
    </row>
    <row r="24" spans="1:6" ht="12.75">
      <c r="A24" s="1" t="s">
        <v>10</v>
      </c>
      <c r="B24" s="1">
        <v>2</v>
      </c>
      <c r="C24" t="s">
        <v>467</v>
      </c>
      <c r="D24" t="s">
        <v>488</v>
      </c>
      <c r="E24" t="s">
        <v>374</v>
      </c>
      <c r="F24" t="s">
        <v>662</v>
      </c>
    </row>
    <row r="25" spans="1:6" ht="12.75">
      <c r="A25" s="1" t="s">
        <v>10</v>
      </c>
      <c r="B25" s="1">
        <v>1</v>
      </c>
      <c r="C25" t="s">
        <v>467</v>
      </c>
      <c r="D25" t="s">
        <v>551</v>
      </c>
      <c r="E25" t="s">
        <v>374</v>
      </c>
      <c r="F25" t="s">
        <v>662</v>
      </c>
    </row>
    <row r="26" spans="1:6" ht="12.75">
      <c r="A26" s="1" t="s">
        <v>10</v>
      </c>
      <c r="B26" s="1">
        <v>1</v>
      </c>
      <c r="C26" t="s">
        <v>467</v>
      </c>
      <c r="D26" t="s">
        <v>548</v>
      </c>
      <c r="E26" t="s">
        <v>377</v>
      </c>
      <c r="F26" t="s">
        <v>661</v>
      </c>
    </row>
    <row r="27" spans="1:6" ht="12.75">
      <c r="A27" s="1" t="s">
        <v>10</v>
      </c>
      <c r="B27" s="1">
        <v>2</v>
      </c>
      <c r="C27" t="s">
        <v>467</v>
      </c>
      <c r="D27" t="s">
        <v>426</v>
      </c>
      <c r="E27" t="s">
        <v>377</v>
      </c>
      <c r="F27" t="s">
        <v>661</v>
      </c>
    </row>
    <row r="28" spans="1:6" ht="12.75">
      <c r="A28" s="1" t="s">
        <v>11</v>
      </c>
      <c r="B28" s="1">
        <v>1</v>
      </c>
      <c r="C28" t="s">
        <v>12</v>
      </c>
      <c r="D28" t="s">
        <v>461</v>
      </c>
      <c r="E28"/>
      <c r="F28" t="s">
        <v>662</v>
      </c>
    </row>
    <row r="29" spans="1:6" ht="12.75">
      <c r="A29" s="1" t="s">
        <v>11</v>
      </c>
      <c r="B29" s="1">
        <v>1</v>
      </c>
      <c r="C29" t="s">
        <v>12</v>
      </c>
      <c r="D29" t="s">
        <v>631</v>
      </c>
      <c r="E29"/>
      <c r="F29" t="s">
        <v>662</v>
      </c>
    </row>
    <row r="30" spans="1:6" ht="12.75">
      <c r="A30" s="1" t="s">
        <v>11</v>
      </c>
      <c r="B30" s="1">
        <v>4</v>
      </c>
      <c r="C30" t="s">
        <v>12</v>
      </c>
      <c r="D30" t="s">
        <v>548</v>
      </c>
      <c r="E30"/>
      <c r="F30" t="s">
        <v>662</v>
      </c>
    </row>
    <row r="31" spans="1:6" ht="12.75">
      <c r="A31" s="1" t="s">
        <v>11</v>
      </c>
      <c r="B31" s="1">
        <v>1</v>
      </c>
      <c r="C31" t="s">
        <v>12</v>
      </c>
      <c r="D31" t="s">
        <v>461</v>
      </c>
      <c r="E31" t="s">
        <v>374</v>
      </c>
      <c r="F31" t="s">
        <v>662</v>
      </c>
    </row>
    <row r="32" spans="1:6" ht="12.75">
      <c r="A32" s="1" t="s">
        <v>11</v>
      </c>
      <c r="B32" s="1">
        <v>1</v>
      </c>
      <c r="C32" t="s">
        <v>12</v>
      </c>
      <c r="D32" t="s">
        <v>632</v>
      </c>
      <c r="E32" t="s">
        <v>374</v>
      </c>
      <c r="F32" t="s">
        <v>662</v>
      </c>
    </row>
    <row r="33" spans="1:6" ht="12.75">
      <c r="A33" s="1" t="s">
        <v>11</v>
      </c>
      <c r="B33" s="1">
        <v>1</v>
      </c>
      <c r="C33" t="s">
        <v>12</v>
      </c>
      <c r="D33" t="s">
        <v>385</v>
      </c>
      <c r="E33" t="s">
        <v>374</v>
      </c>
      <c r="F33" t="s">
        <v>662</v>
      </c>
    </row>
    <row r="34" spans="1:6" ht="12.75">
      <c r="A34" s="1" t="s">
        <v>11</v>
      </c>
      <c r="B34" s="1">
        <v>3</v>
      </c>
      <c r="C34" t="s">
        <v>12</v>
      </c>
      <c r="D34" t="s">
        <v>392</v>
      </c>
      <c r="E34" t="s">
        <v>374</v>
      </c>
      <c r="F34" t="s">
        <v>662</v>
      </c>
    </row>
    <row r="35" spans="1:6" ht="12.75">
      <c r="A35" s="1" t="s">
        <v>11</v>
      </c>
      <c r="B35" s="1">
        <v>1</v>
      </c>
      <c r="C35" t="s">
        <v>12</v>
      </c>
      <c r="D35" t="s">
        <v>633</v>
      </c>
      <c r="E35" t="s">
        <v>374</v>
      </c>
      <c r="F35" t="s">
        <v>662</v>
      </c>
    </row>
    <row r="36" spans="1:6" ht="12.75">
      <c r="A36" s="1" t="s">
        <v>11</v>
      </c>
      <c r="B36" s="1">
        <v>1</v>
      </c>
      <c r="C36" t="s">
        <v>12</v>
      </c>
      <c r="D36" t="s">
        <v>466</v>
      </c>
      <c r="E36" t="s">
        <v>374</v>
      </c>
      <c r="F36" t="s">
        <v>662</v>
      </c>
    </row>
    <row r="37" spans="1:6" ht="12.75">
      <c r="A37" s="1" t="s">
        <v>11</v>
      </c>
      <c r="B37" s="1">
        <v>3</v>
      </c>
      <c r="C37" t="s">
        <v>12</v>
      </c>
      <c r="D37" t="s">
        <v>548</v>
      </c>
      <c r="E37" t="s">
        <v>374</v>
      </c>
      <c r="F37" t="s">
        <v>662</v>
      </c>
    </row>
    <row r="38" spans="1:6" ht="12.75">
      <c r="A38" s="1" t="s">
        <v>11</v>
      </c>
      <c r="B38" s="1">
        <v>1</v>
      </c>
      <c r="C38" t="s">
        <v>12</v>
      </c>
      <c r="D38" t="s">
        <v>667</v>
      </c>
      <c r="E38" t="s">
        <v>374</v>
      </c>
      <c r="F38" t="s">
        <v>662</v>
      </c>
    </row>
    <row r="39" spans="1:6" ht="12.75">
      <c r="A39" s="1" t="s">
        <v>11</v>
      </c>
      <c r="B39" s="1">
        <v>1</v>
      </c>
      <c r="C39" t="s">
        <v>12</v>
      </c>
      <c r="D39" t="s">
        <v>551</v>
      </c>
      <c r="E39" t="s">
        <v>374</v>
      </c>
      <c r="F39" t="s">
        <v>662</v>
      </c>
    </row>
    <row r="40" spans="1:6" ht="12.75">
      <c r="A40" s="1" t="s">
        <v>11</v>
      </c>
      <c r="B40" s="1">
        <v>2</v>
      </c>
      <c r="C40" t="s">
        <v>12</v>
      </c>
      <c r="D40" t="s">
        <v>426</v>
      </c>
      <c r="E40" t="s">
        <v>374</v>
      </c>
      <c r="F40" t="s">
        <v>662</v>
      </c>
    </row>
    <row r="41" spans="1:6" ht="12.75">
      <c r="A41" s="1" t="s">
        <v>11</v>
      </c>
      <c r="B41" s="1">
        <v>1</v>
      </c>
      <c r="C41" t="s">
        <v>12</v>
      </c>
      <c r="D41" t="s">
        <v>461</v>
      </c>
      <c r="E41"/>
      <c r="F41" t="s">
        <v>661</v>
      </c>
    </row>
    <row r="42" spans="1:6" ht="12.75">
      <c r="A42" s="1" t="s">
        <v>11</v>
      </c>
      <c r="B42" s="1">
        <v>2</v>
      </c>
      <c r="C42" t="s">
        <v>12</v>
      </c>
      <c r="D42" t="s">
        <v>461</v>
      </c>
      <c r="E42" t="s">
        <v>374</v>
      </c>
      <c r="F42" t="s">
        <v>661</v>
      </c>
    </row>
    <row r="43" spans="1:6" ht="12.75">
      <c r="A43" s="1" t="s">
        <v>11</v>
      </c>
      <c r="B43" s="1">
        <v>4</v>
      </c>
      <c r="C43" t="s">
        <v>12</v>
      </c>
      <c r="D43" t="s">
        <v>631</v>
      </c>
      <c r="E43" t="s">
        <v>374</v>
      </c>
      <c r="F43" t="s">
        <v>661</v>
      </c>
    </row>
    <row r="44" spans="1:6" ht="12.75">
      <c r="A44" s="1" t="s">
        <v>11</v>
      </c>
      <c r="B44" s="1">
        <v>1</v>
      </c>
      <c r="C44" t="s">
        <v>12</v>
      </c>
      <c r="D44" t="s">
        <v>668</v>
      </c>
      <c r="E44" t="s">
        <v>374</v>
      </c>
      <c r="F44" t="s">
        <v>661</v>
      </c>
    </row>
    <row r="45" spans="1:6" ht="12.75">
      <c r="A45" s="1" t="s">
        <v>11</v>
      </c>
      <c r="B45" s="1">
        <v>1</v>
      </c>
      <c r="C45" t="s">
        <v>12</v>
      </c>
      <c r="D45" t="s">
        <v>667</v>
      </c>
      <c r="E45" t="s">
        <v>374</v>
      </c>
      <c r="F45" t="s">
        <v>661</v>
      </c>
    </row>
    <row r="46" spans="1:6" ht="12.75">
      <c r="A46" s="1" t="s">
        <v>11</v>
      </c>
      <c r="B46" s="1">
        <v>1</v>
      </c>
      <c r="C46" t="s">
        <v>12</v>
      </c>
      <c r="D46" t="s">
        <v>426</v>
      </c>
      <c r="E46" t="s">
        <v>398</v>
      </c>
      <c r="F46" t="s">
        <v>661</v>
      </c>
    </row>
    <row r="47" spans="1:6" ht="12.75">
      <c r="A47" s="1" t="s">
        <v>11</v>
      </c>
      <c r="B47" s="1">
        <v>2</v>
      </c>
      <c r="C47" t="s">
        <v>12</v>
      </c>
      <c r="D47" t="s">
        <v>392</v>
      </c>
      <c r="E47" t="s">
        <v>377</v>
      </c>
      <c r="F47" t="s">
        <v>661</v>
      </c>
    </row>
    <row r="48" spans="1:6" ht="12.75">
      <c r="A48" s="1" t="s">
        <v>11</v>
      </c>
      <c r="B48" s="1">
        <v>1</v>
      </c>
      <c r="C48" t="s">
        <v>12</v>
      </c>
      <c r="D48" t="s">
        <v>669</v>
      </c>
      <c r="E48" t="s">
        <v>377</v>
      </c>
      <c r="F48" t="s">
        <v>661</v>
      </c>
    </row>
    <row r="49" spans="1:6" ht="12.75">
      <c r="A49" s="1" t="s">
        <v>11</v>
      </c>
      <c r="B49" s="1">
        <v>1</v>
      </c>
      <c r="C49" t="s">
        <v>12</v>
      </c>
      <c r="D49" t="s">
        <v>570</v>
      </c>
      <c r="E49" t="s">
        <v>377</v>
      </c>
      <c r="F49" t="s">
        <v>661</v>
      </c>
    </row>
    <row r="50" spans="1:6" ht="12.75">
      <c r="A50" s="1" t="s">
        <v>11</v>
      </c>
      <c r="B50" s="1">
        <v>1</v>
      </c>
      <c r="C50" t="s">
        <v>12</v>
      </c>
      <c r="D50" t="s">
        <v>478</v>
      </c>
      <c r="E50" t="s">
        <v>377</v>
      </c>
      <c r="F50" t="s">
        <v>661</v>
      </c>
    </row>
    <row r="51" spans="1:6" ht="12.75">
      <c r="A51" s="1" t="s">
        <v>11</v>
      </c>
      <c r="B51" s="1">
        <v>1</v>
      </c>
      <c r="C51" t="s">
        <v>12</v>
      </c>
      <c r="D51" t="s">
        <v>426</v>
      </c>
      <c r="E51" t="s">
        <v>377</v>
      </c>
      <c r="F51" t="s">
        <v>661</v>
      </c>
    </row>
    <row r="52" spans="1:6" ht="12.75">
      <c r="A52" s="1" t="s">
        <v>13</v>
      </c>
      <c r="B52" s="1">
        <v>1</v>
      </c>
      <c r="C52" t="s">
        <v>393</v>
      </c>
      <c r="D52" t="s">
        <v>670</v>
      </c>
      <c r="E52"/>
      <c r="F52" t="s">
        <v>662</v>
      </c>
    </row>
    <row r="53" spans="1:6" ht="12.75">
      <c r="A53" s="1" t="s">
        <v>13</v>
      </c>
      <c r="B53" s="1">
        <v>1</v>
      </c>
      <c r="C53" t="s">
        <v>393</v>
      </c>
      <c r="D53" t="s">
        <v>637</v>
      </c>
      <c r="E53" t="s">
        <v>374</v>
      </c>
      <c r="F53" t="s">
        <v>662</v>
      </c>
    </row>
    <row r="54" spans="1:6" ht="12.75">
      <c r="A54" s="1" t="s">
        <v>13</v>
      </c>
      <c r="B54" s="1">
        <v>1</v>
      </c>
      <c r="C54" t="s">
        <v>393</v>
      </c>
      <c r="D54" t="s">
        <v>483</v>
      </c>
      <c r="E54" t="s">
        <v>374</v>
      </c>
      <c r="F54" t="s">
        <v>662</v>
      </c>
    </row>
    <row r="55" spans="1:6" ht="12.75">
      <c r="A55" s="1" t="s">
        <v>13</v>
      </c>
      <c r="B55" s="1">
        <v>1</v>
      </c>
      <c r="C55" t="s">
        <v>393</v>
      </c>
      <c r="D55" t="s">
        <v>481</v>
      </c>
      <c r="E55" t="s">
        <v>374</v>
      </c>
      <c r="F55" t="s">
        <v>662</v>
      </c>
    </row>
    <row r="56" spans="1:6" ht="12.75">
      <c r="A56" s="1" t="s">
        <v>13</v>
      </c>
      <c r="B56" s="1">
        <v>1</v>
      </c>
      <c r="C56" t="s">
        <v>393</v>
      </c>
      <c r="D56"/>
      <c r="E56" t="s">
        <v>374</v>
      </c>
      <c r="F56" t="s">
        <v>661</v>
      </c>
    </row>
    <row r="57" spans="1:6" ht="12.75">
      <c r="A57" s="1" t="s">
        <v>13</v>
      </c>
      <c r="B57" s="1">
        <v>1</v>
      </c>
      <c r="C57" t="s">
        <v>393</v>
      </c>
      <c r="D57" t="s">
        <v>510</v>
      </c>
      <c r="E57" t="s">
        <v>374</v>
      </c>
      <c r="F57" t="s">
        <v>661</v>
      </c>
    </row>
    <row r="58" spans="1:6" ht="12.75">
      <c r="A58" s="1" t="s">
        <v>13</v>
      </c>
      <c r="B58" s="1">
        <v>2</v>
      </c>
      <c r="C58" t="s">
        <v>393</v>
      </c>
      <c r="D58" t="s">
        <v>568</v>
      </c>
      <c r="E58" t="s">
        <v>374</v>
      </c>
      <c r="F58" t="s">
        <v>661</v>
      </c>
    </row>
    <row r="59" spans="1:6" ht="12.75">
      <c r="A59" s="1" t="s">
        <v>13</v>
      </c>
      <c r="B59" s="1">
        <v>1</v>
      </c>
      <c r="C59" t="s">
        <v>393</v>
      </c>
      <c r="D59" t="s">
        <v>671</v>
      </c>
      <c r="E59" t="s">
        <v>374</v>
      </c>
      <c r="F59" t="s">
        <v>661</v>
      </c>
    </row>
    <row r="60" spans="1:6" ht="12.75">
      <c r="A60" s="1" t="s">
        <v>13</v>
      </c>
      <c r="B60" s="1">
        <v>1</v>
      </c>
      <c r="C60" t="s">
        <v>393</v>
      </c>
      <c r="D60" t="s">
        <v>672</v>
      </c>
      <c r="E60" t="s">
        <v>418</v>
      </c>
      <c r="F60" t="s">
        <v>661</v>
      </c>
    </row>
    <row r="61" spans="1:6" ht="12.75">
      <c r="A61" s="1" t="s">
        <v>13</v>
      </c>
      <c r="B61" s="1">
        <v>1</v>
      </c>
      <c r="C61" t="s">
        <v>393</v>
      </c>
      <c r="D61" t="s">
        <v>556</v>
      </c>
      <c r="E61" t="s">
        <v>377</v>
      </c>
      <c r="F61" t="s">
        <v>661</v>
      </c>
    </row>
    <row r="62" spans="1:6" ht="12.75">
      <c r="A62" s="1" t="s">
        <v>14</v>
      </c>
      <c r="B62" s="1">
        <v>1</v>
      </c>
      <c r="C62" t="s">
        <v>484</v>
      </c>
      <c r="D62" t="s">
        <v>485</v>
      </c>
      <c r="E62" t="s">
        <v>377</v>
      </c>
      <c r="F62" t="s">
        <v>661</v>
      </c>
    </row>
    <row r="63" spans="1:6" ht="12.75">
      <c r="A63" s="1" t="s">
        <v>14</v>
      </c>
      <c r="B63" s="1">
        <v>2</v>
      </c>
      <c r="C63" t="s">
        <v>396</v>
      </c>
      <c r="D63" t="s">
        <v>485</v>
      </c>
      <c r="E63"/>
      <c r="F63" t="s">
        <v>662</v>
      </c>
    </row>
    <row r="64" spans="1:6" ht="12.75">
      <c r="A64" s="1" t="s">
        <v>14</v>
      </c>
      <c r="B64" s="1">
        <v>1</v>
      </c>
      <c r="C64" t="s">
        <v>396</v>
      </c>
      <c r="D64" t="s">
        <v>485</v>
      </c>
      <c r="E64"/>
      <c r="F64" t="s">
        <v>662</v>
      </c>
    </row>
    <row r="65" spans="1:6" ht="12.75">
      <c r="A65" s="1" t="s">
        <v>14</v>
      </c>
      <c r="B65" s="1">
        <v>1</v>
      </c>
      <c r="C65" t="s">
        <v>396</v>
      </c>
      <c r="D65" t="s">
        <v>485</v>
      </c>
      <c r="E65" t="s">
        <v>374</v>
      </c>
      <c r="F65" t="s">
        <v>662</v>
      </c>
    </row>
    <row r="66" spans="1:6" ht="12.75">
      <c r="A66" s="1" t="s">
        <v>14</v>
      </c>
      <c r="B66" s="1">
        <v>2</v>
      </c>
      <c r="C66" t="s">
        <v>396</v>
      </c>
      <c r="D66" t="s">
        <v>485</v>
      </c>
      <c r="E66" t="s">
        <v>375</v>
      </c>
      <c r="F66" t="s">
        <v>662</v>
      </c>
    </row>
    <row r="67" spans="1:6" ht="12.75">
      <c r="A67" s="1" t="s">
        <v>14</v>
      </c>
      <c r="B67" s="1">
        <v>1</v>
      </c>
      <c r="C67" t="s">
        <v>396</v>
      </c>
      <c r="D67" t="s">
        <v>485</v>
      </c>
      <c r="E67" t="s">
        <v>375</v>
      </c>
      <c r="F67" t="s">
        <v>662</v>
      </c>
    </row>
    <row r="68" spans="1:6" ht="12.75">
      <c r="A68" s="1" t="s">
        <v>14</v>
      </c>
      <c r="B68" s="1">
        <v>1</v>
      </c>
      <c r="C68" t="s">
        <v>396</v>
      </c>
      <c r="D68" t="s">
        <v>485</v>
      </c>
      <c r="E68" t="s">
        <v>398</v>
      </c>
      <c r="F68" t="s">
        <v>662</v>
      </c>
    </row>
    <row r="69" spans="1:6" ht="12.75">
      <c r="A69" s="1" t="s">
        <v>14</v>
      </c>
      <c r="B69" s="1">
        <v>1</v>
      </c>
      <c r="C69" t="s">
        <v>396</v>
      </c>
      <c r="D69" t="s">
        <v>485</v>
      </c>
      <c r="E69" t="s">
        <v>375</v>
      </c>
      <c r="F69" t="s">
        <v>661</v>
      </c>
    </row>
    <row r="70" spans="1:6" ht="12.75">
      <c r="A70" s="1" t="s">
        <v>14</v>
      </c>
      <c r="B70" s="1">
        <v>1</v>
      </c>
      <c r="C70" t="s">
        <v>396</v>
      </c>
      <c r="D70" t="s">
        <v>485</v>
      </c>
      <c r="E70" t="s">
        <v>377</v>
      </c>
      <c r="F70" t="s">
        <v>661</v>
      </c>
    </row>
    <row r="71" spans="1:6" ht="12.75">
      <c r="A71" s="1" t="s">
        <v>14</v>
      </c>
      <c r="B71" s="1">
        <v>1</v>
      </c>
      <c r="C71" t="s">
        <v>397</v>
      </c>
      <c r="D71" t="s">
        <v>485</v>
      </c>
      <c r="E71"/>
      <c r="F71" t="s">
        <v>662</v>
      </c>
    </row>
    <row r="72" spans="1:6" ht="12.75">
      <c r="A72" s="1" t="s">
        <v>14</v>
      </c>
      <c r="B72" s="1">
        <v>2</v>
      </c>
      <c r="C72" t="s">
        <v>397</v>
      </c>
      <c r="D72" t="s">
        <v>485</v>
      </c>
      <c r="E72" t="s">
        <v>374</v>
      </c>
      <c r="F72" t="s">
        <v>662</v>
      </c>
    </row>
    <row r="73" spans="1:6" ht="12.75">
      <c r="A73" s="1" t="s">
        <v>14</v>
      </c>
      <c r="B73" s="1">
        <v>1</v>
      </c>
      <c r="C73" t="s">
        <v>397</v>
      </c>
      <c r="D73" t="s">
        <v>485</v>
      </c>
      <c r="E73" t="s">
        <v>375</v>
      </c>
      <c r="F73" t="s">
        <v>662</v>
      </c>
    </row>
    <row r="74" spans="1:6" ht="12.75">
      <c r="A74" s="1" t="s">
        <v>14</v>
      </c>
      <c r="B74" s="1">
        <v>1</v>
      </c>
      <c r="C74" t="s">
        <v>397</v>
      </c>
      <c r="D74" t="s">
        <v>485</v>
      </c>
      <c r="E74" t="s">
        <v>375</v>
      </c>
      <c r="F74" t="s">
        <v>662</v>
      </c>
    </row>
    <row r="75" spans="1:6" ht="12.75">
      <c r="A75" s="1" t="s">
        <v>14</v>
      </c>
      <c r="B75" s="1">
        <v>1</v>
      </c>
      <c r="C75" t="s">
        <v>397</v>
      </c>
      <c r="D75" t="s">
        <v>485</v>
      </c>
      <c r="E75" t="s">
        <v>375</v>
      </c>
      <c r="F75" t="s">
        <v>662</v>
      </c>
    </row>
    <row r="76" spans="1:6" ht="12.75">
      <c r="A76" s="1" t="s">
        <v>14</v>
      </c>
      <c r="B76" s="1">
        <v>1</v>
      </c>
      <c r="C76" t="s">
        <v>397</v>
      </c>
      <c r="D76" t="s">
        <v>485</v>
      </c>
      <c r="E76" t="s">
        <v>374</v>
      </c>
      <c r="F76" t="s">
        <v>661</v>
      </c>
    </row>
    <row r="77" spans="1:6" ht="12.75">
      <c r="A77" s="1" t="s">
        <v>14</v>
      </c>
      <c r="B77" s="1">
        <v>1</v>
      </c>
      <c r="C77" t="s">
        <v>397</v>
      </c>
      <c r="D77" t="s">
        <v>485</v>
      </c>
      <c r="E77" t="s">
        <v>375</v>
      </c>
      <c r="F77" t="s">
        <v>661</v>
      </c>
    </row>
    <row r="78" spans="1:6" ht="12.75">
      <c r="A78" s="1" t="s">
        <v>14</v>
      </c>
      <c r="B78" s="1">
        <v>2</v>
      </c>
      <c r="C78" t="s">
        <v>397</v>
      </c>
      <c r="D78" t="s">
        <v>485</v>
      </c>
      <c r="E78" t="s">
        <v>375</v>
      </c>
      <c r="F78" t="s">
        <v>661</v>
      </c>
    </row>
    <row r="79" spans="1:6" ht="12.75">
      <c r="A79" s="1" t="s">
        <v>14</v>
      </c>
      <c r="B79" s="1">
        <v>1</v>
      </c>
      <c r="C79" t="s">
        <v>397</v>
      </c>
      <c r="D79" t="s">
        <v>485</v>
      </c>
      <c r="E79" t="s">
        <v>375</v>
      </c>
      <c r="F79" t="s">
        <v>661</v>
      </c>
    </row>
    <row r="80" spans="1:6" ht="12.75">
      <c r="A80" s="1" t="s">
        <v>14</v>
      </c>
      <c r="B80" s="1">
        <v>1</v>
      </c>
      <c r="C80" t="s">
        <v>397</v>
      </c>
      <c r="D80" t="s">
        <v>485</v>
      </c>
      <c r="E80" t="s">
        <v>375</v>
      </c>
      <c r="F80" t="s">
        <v>661</v>
      </c>
    </row>
    <row r="81" spans="1:6" ht="12.75">
      <c r="A81" s="1" t="s">
        <v>561</v>
      </c>
      <c r="B81" s="1">
        <v>1</v>
      </c>
      <c r="C81" t="s">
        <v>562</v>
      </c>
      <c r="D81" t="s">
        <v>485</v>
      </c>
      <c r="E81" t="s">
        <v>375</v>
      </c>
      <c r="F81" t="s">
        <v>662</v>
      </c>
    </row>
    <row r="82" spans="1:6" ht="12.75">
      <c r="A82" s="1" t="s">
        <v>15</v>
      </c>
      <c r="B82" s="1">
        <v>1</v>
      </c>
      <c r="C82" t="s">
        <v>399</v>
      </c>
      <c r="D82" t="s">
        <v>474</v>
      </c>
      <c r="E82"/>
      <c r="F82" t="s">
        <v>662</v>
      </c>
    </row>
    <row r="83" spans="1:6" ht="12.75">
      <c r="A83" s="1" t="s">
        <v>15</v>
      </c>
      <c r="B83" s="1">
        <v>1</v>
      </c>
      <c r="C83" t="s">
        <v>399</v>
      </c>
      <c r="D83" t="s">
        <v>548</v>
      </c>
      <c r="E83" t="s">
        <v>374</v>
      </c>
      <c r="F83" t="s">
        <v>661</v>
      </c>
    </row>
    <row r="84" spans="1:6" ht="12.75">
      <c r="A84" s="1" t="s">
        <v>15</v>
      </c>
      <c r="B84" s="1">
        <v>1</v>
      </c>
      <c r="C84" t="s">
        <v>399</v>
      </c>
      <c r="D84" t="s">
        <v>570</v>
      </c>
      <c r="E84" t="s">
        <v>374</v>
      </c>
      <c r="F84" t="s">
        <v>661</v>
      </c>
    </row>
    <row r="85" spans="1:6" ht="12.75">
      <c r="A85" s="1" t="s">
        <v>15</v>
      </c>
      <c r="B85" s="1">
        <v>1</v>
      </c>
      <c r="C85" t="s">
        <v>489</v>
      </c>
      <c r="D85" t="s">
        <v>454</v>
      </c>
      <c r="E85" t="s">
        <v>374</v>
      </c>
      <c r="F85" t="s">
        <v>661</v>
      </c>
    </row>
    <row r="86" spans="1:6" ht="12.75">
      <c r="A86" s="1" t="s">
        <v>15</v>
      </c>
      <c r="B86" s="1">
        <v>2</v>
      </c>
      <c r="C86" t="s">
        <v>489</v>
      </c>
      <c r="D86" t="s">
        <v>400</v>
      </c>
      <c r="E86" t="s">
        <v>374</v>
      </c>
      <c r="F86" t="s">
        <v>661</v>
      </c>
    </row>
    <row r="87" spans="1:6" ht="12.75">
      <c r="A87" s="1" t="s">
        <v>15</v>
      </c>
      <c r="B87" s="1">
        <v>1</v>
      </c>
      <c r="C87" t="s">
        <v>489</v>
      </c>
      <c r="D87" t="s">
        <v>487</v>
      </c>
      <c r="E87" t="s">
        <v>398</v>
      </c>
      <c r="F87" t="s">
        <v>661</v>
      </c>
    </row>
    <row r="88" spans="1:6" ht="12.75">
      <c r="A88" s="1" t="s">
        <v>15</v>
      </c>
      <c r="B88" s="1">
        <v>3</v>
      </c>
      <c r="C88" t="s">
        <v>491</v>
      </c>
      <c r="D88" t="s">
        <v>673</v>
      </c>
      <c r="E88" t="s">
        <v>374</v>
      </c>
      <c r="F88" t="s">
        <v>662</v>
      </c>
    </row>
    <row r="89" spans="1:6" ht="12.75">
      <c r="A89" s="1" t="s">
        <v>15</v>
      </c>
      <c r="B89" s="1">
        <v>1</v>
      </c>
      <c r="C89" t="s">
        <v>491</v>
      </c>
      <c r="D89" t="s">
        <v>674</v>
      </c>
      <c r="E89" t="s">
        <v>374</v>
      </c>
      <c r="F89" t="s">
        <v>662</v>
      </c>
    </row>
    <row r="90" spans="1:6" ht="12.75">
      <c r="A90" s="1" t="s">
        <v>15</v>
      </c>
      <c r="B90" s="1">
        <v>1</v>
      </c>
      <c r="C90" t="s">
        <v>491</v>
      </c>
      <c r="D90" t="s">
        <v>551</v>
      </c>
      <c r="E90" t="s">
        <v>374</v>
      </c>
      <c r="F90" t="s">
        <v>662</v>
      </c>
    </row>
    <row r="91" spans="1:6" ht="12.75">
      <c r="A91" s="1" t="s">
        <v>15</v>
      </c>
      <c r="B91" s="1">
        <v>1</v>
      </c>
      <c r="C91" t="s">
        <v>491</v>
      </c>
      <c r="D91"/>
      <c r="E91" t="s">
        <v>375</v>
      </c>
      <c r="F91" t="s">
        <v>661</v>
      </c>
    </row>
    <row r="92" spans="1:6" ht="12.75">
      <c r="A92" s="1" t="s">
        <v>15</v>
      </c>
      <c r="B92" s="1">
        <v>1</v>
      </c>
      <c r="C92" t="s">
        <v>403</v>
      </c>
      <c r="D92" t="s">
        <v>548</v>
      </c>
      <c r="E92"/>
      <c r="F92" t="s">
        <v>662</v>
      </c>
    </row>
    <row r="93" spans="1:6" ht="12.75">
      <c r="A93" s="1" t="s">
        <v>15</v>
      </c>
      <c r="B93" s="1">
        <v>1</v>
      </c>
      <c r="C93" t="s">
        <v>403</v>
      </c>
      <c r="D93" t="s">
        <v>490</v>
      </c>
      <c r="E93" t="s">
        <v>374</v>
      </c>
      <c r="F93" t="s">
        <v>662</v>
      </c>
    </row>
    <row r="94" spans="1:6" ht="12.75">
      <c r="A94" s="1" t="s">
        <v>15</v>
      </c>
      <c r="B94" s="1">
        <v>1</v>
      </c>
      <c r="C94" t="s">
        <v>403</v>
      </c>
      <c r="D94" t="s">
        <v>551</v>
      </c>
      <c r="E94" t="s">
        <v>374</v>
      </c>
      <c r="F94" t="s">
        <v>662</v>
      </c>
    </row>
    <row r="95" spans="1:6" ht="12.75">
      <c r="A95" s="1" t="s">
        <v>15</v>
      </c>
      <c r="B95" s="1">
        <v>1</v>
      </c>
      <c r="C95" t="s">
        <v>403</v>
      </c>
      <c r="D95" t="s">
        <v>548</v>
      </c>
      <c r="E95" t="s">
        <v>398</v>
      </c>
      <c r="F95" t="s">
        <v>662</v>
      </c>
    </row>
    <row r="96" spans="1:6" ht="12.75">
      <c r="A96" s="1" t="s">
        <v>15</v>
      </c>
      <c r="B96" s="1">
        <v>1</v>
      </c>
      <c r="C96" t="s">
        <v>403</v>
      </c>
      <c r="D96" t="s">
        <v>471</v>
      </c>
      <c r="E96" t="s">
        <v>408</v>
      </c>
      <c r="F96" t="s">
        <v>661</v>
      </c>
    </row>
    <row r="97" spans="1:6" ht="12.75">
      <c r="A97" s="1" t="s">
        <v>15</v>
      </c>
      <c r="B97" s="1">
        <v>1</v>
      </c>
      <c r="C97" t="s">
        <v>403</v>
      </c>
      <c r="D97" t="s">
        <v>548</v>
      </c>
      <c r="E97" t="s">
        <v>374</v>
      </c>
      <c r="F97" t="s">
        <v>661</v>
      </c>
    </row>
    <row r="98" spans="1:6" ht="12.75">
      <c r="A98" s="1" t="s">
        <v>15</v>
      </c>
      <c r="B98" s="1">
        <v>1</v>
      </c>
      <c r="C98" t="s">
        <v>403</v>
      </c>
      <c r="D98" t="s">
        <v>568</v>
      </c>
      <c r="E98" t="s">
        <v>374</v>
      </c>
      <c r="F98" t="s">
        <v>661</v>
      </c>
    </row>
    <row r="99" spans="1:6" ht="12.75">
      <c r="A99" s="1" t="s">
        <v>15</v>
      </c>
      <c r="B99" s="1">
        <v>1</v>
      </c>
      <c r="C99" t="s">
        <v>403</v>
      </c>
      <c r="D99" t="s">
        <v>481</v>
      </c>
      <c r="E99" t="s">
        <v>374</v>
      </c>
      <c r="F99" t="s">
        <v>661</v>
      </c>
    </row>
    <row r="100" spans="1:6" ht="12.75">
      <c r="A100" s="1" t="s">
        <v>15</v>
      </c>
      <c r="B100" s="1">
        <v>1</v>
      </c>
      <c r="C100" t="s">
        <v>497</v>
      </c>
      <c r="D100" t="s">
        <v>548</v>
      </c>
      <c r="E100" t="s">
        <v>398</v>
      </c>
      <c r="F100" t="s">
        <v>661</v>
      </c>
    </row>
    <row r="101" spans="1:6" ht="12.75">
      <c r="A101" s="1" t="s">
        <v>15</v>
      </c>
      <c r="B101" s="1">
        <v>1</v>
      </c>
      <c r="C101" t="s">
        <v>405</v>
      </c>
      <c r="D101" t="s">
        <v>474</v>
      </c>
      <c r="E101"/>
      <c r="F101" t="s">
        <v>662</v>
      </c>
    </row>
    <row r="102" spans="1:6" ht="12.75">
      <c r="A102" s="1" t="s">
        <v>15</v>
      </c>
      <c r="B102" s="1">
        <v>1</v>
      </c>
      <c r="C102" t="s">
        <v>405</v>
      </c>
      <c r="D102" t="s">
        <v>490</v>
      </c>
      <c r="E102" t="s">
        <v>374</v>
      </c>
      <c r="F102" t="s">
        <v>662</v>
      </c>
    </row>
    <row r="103" spans="1:6" ht="12.75">
      <c r="A103" s="1" t="s">
        <v>15</v>
      </c>
      <c r="B103" s="1">
        <v>1</v>
      </c>
      <c r="C103" t="s">
        <v>405</v>
      </c>
      <c r="D103" t="s">
        <v>572</v>
      </c>
      <c r="E103" t="s">
        <v>374</v>
      </c>
      <c r="F103" t="s">
        <v>662</v>
      </c>
    </row>
    <row r="104" spans="1:6" ht="12.75">
      <c r="A104" s="1" t="s">
        <v>15</v>
      </c>
      <c r="B104" s="1">
        <v>3</v>
      </c>
      <c r="C104" t="s">
        <v>405</v>
      </c>
      <c r="D104" t="s">
        <v>490</v>
      </c>
      <c r="E104" t="s">
        <v>377</v>
      </c>
      <c r="F104" t="s">
        <v>662</v>
      </c>
    </row>
    <row r="105" spans="1:6" ht="12.75">
      <c r="A105" s="1" t="s">
        <v>15</v>
      </c>
      <c r="B105" s="1">
        <v>1</v>
      </c>
      <c r="C105" t="s">
        <v>405</v>
      </c>
      <c r="D105" t="s">
        <v>675</v>
      </c>
      <c r="E105" t="s">
        <v>374</v>
      </c>
      <c r="F105" t="s">
        <v>661</v>
      </c>
    </row>
    <row r="106" spans="1:6" ht="12.75">
      <c r="A106" s="1" t="s">
        <v>15</v>
      </c>
      <c r="B106" s="1">
        <v>1</v>
      </c>
      <c r="C106" t="s">
        <v>405</v>
      </c>
      <c r="D106" t="s">
        <v>668</v>
      </c>
      <c r="E106" t="s">
        <v>374</v>
      </c>
      <c r="F106" t="s">
        <v>661</v>
      </c>
    </row>
    <row r="107" spans="1:6" ht="12.75">
      <c r="A107" s="1" t="s">
        <v>15</v>
      </c>
      <c r="B107" s="1">
        <v>1</v>
      </c>
      <c r="C107" t="s">
        <v>405</v>
      </c>
      <c r="D107" t="s">
        <v>676</v>
      </c>
      <c r="E107" t="s">
        <v>374</v>
      </c>
      <c r="F107" t="s">
        <v>661</v>
      </c>
    </row>
    <row r="108" spans="1:6" ht="12.75">
      <c r="A108" s="1" t="s">
        <v>15</v>
      </c>
      <c r="B108" s="1">
        <v>1</v>
      </c>
      <c r="C108" t="s">
        <v>406</v>
      </c>
      <c r="D108" t="s">
        <v>677</v>
      </c>
      <c r="E108"/>
      <c r="F108" t="s">
        <v>662</v>
      </c>
    </row>
    <row r="109" spans="1:6" ht="12.75">
      <c r="A109" s="1" t="s">
        <v>15</v>
      </c>
      <c r="B109" s="1">
        <v>1</v>
      </c>
      <c r="C109" t="s">
        <v>406</v>
      </c>
      <c r="D109" t="s">
        <v>548</v>
      </c>
      <c r="E109"/>
      <c r="F109" t="s">
        <v>662</v>
      </c>
    </row>
    <row r="110" spans="1:6" ht="12.75">
      <c r="A110" s="1" t="s">
        <v>15</v>
      </c>
      <c r="B110" s="1">
        <v>2</v>
      </c>
      <c r="C110" t="s">
        <v>406</v>
      </c>
      <c r="D110" t="s">
        <v>678</v>
      </c>
      <c r="E110" t="s">
        <v>408</v>
      </c>
      <c r="F110" t="s">
        <v>662</v>
      </c>
    </row>
    <row r="111" spans="1:6" ht="12.75">
      <c r="A111" s="1" t="s">
        <v>15</v>
      </c>
      <c r="B111" s="1">
        <v>1</v>
      </c>
      <c r="C111" t="s">
        <v>406</v>
      </c>
      <c r="D111" t="s">
        <v>650</v>
      </c>
      <c r="E111" t="s">
        <v>408</v>
      </c>
      <c r="F111" t="s">
        <v>662</v>
      </c>
    </row>
    <row r="112" spans="1:6" ht="12.75">
      <c r="A112" s="1" t="s">
        <v>15</v>
      </c>
      <c r="B112" s="1">
        <v>1</v>
      </c>
      <c r="C112" t="s">
        <v>406</v>
      </c>
      <c r="D112" t="s">
        <v>548</v>
      </c>
      <c r="E112" t="s">
        <v>430</v>
      </c>
      <c r="F112" t="s">
        <v>662</v>
      </c>
    </row>
    <row r="113" spans="1:6" ht="12.75">
      <c r="A113" s="1" t="s">
        <v>15</v>
      </c>
      <c r="B113" s="1">
        <v>1</v>
      </c>
      <c r="C113" t="s">
        <v>406</v>
      </c>
      <c r="D113" t="s">
        <v>651</v>
      </c>
      <c r="E113" t="s">
        <v>418</v>
      </c>
      <c r="F113" t="s">
        <v>662</v>
      </c>
    </row>
    <row r="114" spans="1:6" ht="12.75">
      <c r="A114" s="1" t="s">
        <v>15</v>
      </c>
      <c r="B114" s="1">
        <v>3</v>
      </c>
      <c r="C114" t="s">
        <v>406</v>
      </c>
      <c r="D114" t="s">
        <v>400</v>
      </c>
      <c r="E114" t="s">
        <v>418</v>
      </c>
      <c r="F114" t="s">
        <v>662</v>
      </c>
    </row>
    <row r="115" spans="1:6" ht="12.75">
      <c r="A115" s="1" t="s">
        <v>15</v>
      </c>
      <c r="B115" s="1">
        <v>1</v>
      </c>
      <c r="C115" t="s">
        <v>406</v>
      </c>
      <c r="D115" t="s">
        <v>650</v>
      </c>
      <c r="E115" t="s">
        <v>408</v>
      </c>
      <c r="F115" t="s">
        <v>661</v>
      </c>
    </row>
    <row r="116" spans="1:6" ht="12.75">
      <c r="A116" s="1" t="s">
        <v>15</v>
      </c>
      <c r="B116" s="1">
        <v>1</v>
      </c>
      <c r="C116" t="s">
        <v>406</v>
      </c>
      <c r="D116" t="s">
        <v>579</v>
      </c>
      <c r="E116" t="s">
        <v>408</v>
      </c>
      <c r="F116" t="s">
        <v>661</v>
      </c>
    </row>
    <row r="117" spans="1:6" ht="12.75">
      <c r="A117" s="1" t="s">
        <v>15</v>
      </c>
      <c r="B117" s="1">
        <v>1</v>
      </c>
      <c r="C117" t="s">
        <v>406</v>
      </c>
      <c r="D117" t="s">
        <v>651</v>
      </c>
      <c r="E117" t="s">
        <v>418</v>
      </c>
      <c r="F117" t="s">
        <v>661</v>
      </c>
    </row>
    <row r="118" spans="1:6" ht="12.75">
      <c r="A118" s="1" t="s">
        <v>15</v>
      </c>
      <c r="B118" s="1">
        <v>1</v>
      </c>
      <c r="C118" t="s">
        <v>409</v>
      </c>
      <c r="D118" t="s">
        <v>454</v>
      </c>
      <c r="E118"/>
      <c r="F118" t="s">
        <v>662</v>
      </c>
    </row>
    <row r="119" spans="1:6" ht="12.75">
      <c r="A119" s="1" t="s">
        <v>16</v>
      </c>
      <c r="B119" s="1">
        <v>1</v>
      </c>
      <c r="C119" t="s">
        <v>679</v>
      </c>
      <c r="D119" t="s">
        <v>680</v>
      </c>
      <c r="E119" t="s">
        <v>374</v>
      </c>
      <c r="F119" t="s">
        <v>662</v>
      </c>
    </row>
    <row r="120" spans="1:6" ht="12.75">
      <c r="A120" s="1" t="s">
        <v>415</v>
      </c>
      <c r="B120" s="1">
        <v>1</v>
      </c>
      <c r="C120" t="s">
        <v>654</v>
      </c>
      <c r="D120" t="s">
        <v>589</v>
      </c>
      <c r="E120" t="s">
        <v>408</v>
      </c>
      <c r="F120" t="s">
        <v>662</v>
      </c>
    </row>
    <row r="121" spans="1:6" ht="12.75">
      <c r="A121" s="1" t="s">
        <v>415</v>
      </c>
      <c r="B121" s="1">
        <v>1</v>
      </c>
      <c r="C121" t="s">
        <v>654</v>
      </c>
      <c r="D121" t="s">
        <v>676</v>
      </c>
      <c r="E121" t="s">
        <v>418</v>
      </c>
      <c r="F121" t="s">
        <v>662</v>
      </c>
    </row>
    <row r="122" spans="1:6" ht="12.75">
      <c r="A122" s="1" t="s">
        <v>415</v>
      </c>
      <c r="B122" s="1">
        <v>1</v>
      </c>
      <c r="C122" t="s">
        <v>416</v>
      </c>
      <c r="D122" t="s">
        <v>681</v>
      </c>
      <c r="E122" t="s">
        <v>408</v>
      </c>
      <c r="F122" t="s">
        <v>662</v>
      </c>
    </row>
    <row r="123" spans="1:6" ht="12.75">
      <c r="A123" s="1" t="s">
        <v>415</v>
      </c>
      <c r="B123" s="1">
        <v>1</v>
      </c>
      <c r="C123" t="s">
        <v>416</v>
      </c>
      <c r="D123" t="s">
        <v>682</v>
      </c>
      <c r="E123" t="s">
        <v>408</v>
      </c>
      <c r="F123" t="s">
        <v>662</v>
      </c>
    </row>
    <row r="124" spans="1:6" ht="12.75">
      <c r="A124" s="1" t="s">
        <v>415</v>
      </c>
      <c r="B124" s="1">
        <v>1</v>
      </c>
      <c r="C124" t="s">
        <v>416</v>
      </c>
      <c r="D124" t="s">
        <v>683</v>
      </c>
      <c r="E124" t="s">
        <v>408</v>
      </c>
      <c r="F124" t="s">
        <v>662</v>
      </c>
    </row>
    <row r="125" spans="1:6" ht="12.75">
      <c r="A125" s="1" t="s">
        <v>415</v>
      </c>
      <c r="B125" s="1">
        <v>1</v>
      </c>
      <c r="C125" t="s">
        <v>416</v>
      </c>
      <c r="D125" t="s">
        <v>651</v>
      </c>
      <c r="E125" t="s">
        <v>418</v>
      </c>
      <c r="F125" t="s">
        <v>662</v>
      </c>
    </row>
    <row r="126" spans="1:6" ht="12.75">
      <c r="A126" s="1" t="s">
        <v>415</v>
      </c>
      <c r="B126" s="1">
        <v>1</v>
      </c>
      <c r="C126" t="s">
        <v>684</v>
      </c>
      <c r="D126" t="s">
        <v>685</v>
      </c>
      <c r="E126" t="s">
        <v>374</v>
      </c>
      <c r="F126" t="s">
        <v>662</v>
      </c>
    </row>
    <row r="127" spans="1:6" ht="12.75">
      <c r="A127" s="1" t="s">
        <v>17</v>
      </c>
      <c r="B127" s="1">
        <v>1</v>
      </c>
      <c r="C127" t="s">
        <v>7</v>
      </c>
      <c r="D127" t="s">
        <v>686</v>
      </c>
      <c r="E127"/>
      <c r="F127" t="s">
        <v>662</v>
      </c>
    </row>
    <row r="128" spans="1:6" ht="12.75">
      <c r="A128" s="1" t="s">
        <v>17</v>
      </c>
      <c r="B128" s="1">
        <v>3</v>
      </c>
      <c r="C128" t="s">
        <v>7</v>
      </c>
      <c r="D128" t="s">
        <v>543</v>
      </c>
      <c r="E128"/>
      <c r="F128" t="s">
        <v>662</v>
      </c>
    </row>
    <row r="129" spans="1:6" ht="12.75">
      <c r="A129" s="1" t="s">
        <v>17</v>
      </c>
      <c r="B129" s="1">
        <v>1</v>
      </c>
      <c r="C129" t="s">
        <v>7</v>
      </c>
      <c r="D129" t="s">
        <v>619</v>
      </c>
      <c r="E129"/>
      <c r="F129" t="s">
        <v>662</v>
      </c>
    </row>
    <row r="130" spans="1:6" ht="12.75">
      <c r="A130" s="1" t="s">
        <v>17</v>
      </c>
      <c r="B130" s="1">
        <v>1</v>
      </c>
      <c r="C130" t="s">
        <v>7</v>
      </c>
      <c r="D130" t="s">
        <v>687</v>
      </c>
      <c r="E130"/>
      <c r="F130" t="s">
        <v>662</v>
      </c>
    </row>
    <row r="131" spans="1:6" ht="12.75">
      <c r="A131" s="1" t="s">
        <v>17</v>
      </c>
      <c r="B131" s="1">
        <v>1</v>
      </c>
      <c r="C131" t="s">
        <v>7</v>
      </c>
      <c r="D131" t="s">
        <v>688</v>
      </c>
      <c r="E131"/>
      <c r="F131" t="s">
        <v>662</v>
      </c>
    </row>
    <row r="132" spans="1:6" ht="12.75">
      <c r="A132" s="1" t="s">
        <v>17</v>
      </c>
      <c r="B132" s="1">
        <v>1</v>
      </c>
      <c r="C132" t="s">
        <v>7</v>
      </c>
      <c r="D132"/>
      <c r="E132" t="s">
        <v>374</v>
      </c>
      <c r="F132" t="s">
        <v>662</v>
      </c>
    </row>
    <row r="133" spans="1:6" ht="12.75">
      <c r="A133" s="1" t="s">
        <v>17</v>
      </c>
      <c r="B133" s="1">
        <v>1</v>
      </c>
      <c r="C133" t="s">
        <v>7</v>
      </c>
      <c r="D133" t="s">
        <v>689</v>
      </c>
      <c r="E133" t="s">
        <v>374</v>
      </c>
      <c r="F133" t="s">
        <v>662</v>
      </c>
    </row>
    <row r="134" spans="1:6" ht="12.75">
      <c r="A134" s="1" t="s">
        <v>17</v>
      </c>
      <c r="B134" s="1">
        <v>1</v>
      </c>
      <c r="C134" t="s">
        <v>7</v>
      </c>
      <c r="D134" t="s">
        <v>690</v>
      </c>
      <c r="E134" t="s">
        <v>374</v>
      </c>
      <c r="F134" t="s">
        <v>662</v>
      </c>
    </row>
    <row r="135" spans="1:6" ht="12.75">
      <c r="A135" s="1" t="s">
        <v>17</v>
      </c>
      <c r="B135" s="1">
        <v>1</v>
      </c>
      <c r="C135" t="s">
        <v>7</v>
      </c>
      <c r="D135" t="s">
        <v>419</v>
      </c>
      <c r="E135" t="s">
        <v>377</v>
      </c>
      <c r="F135" t="s">
        <v>662</v>
      </c>
    </row>
    <row r="136" spans="1:6" ht="12.75">
      <c r="A136" s="1" t="s">
        <v>17</v>
      </c>
      <c r="B136" s="1">
        <v>1</v>
      </c>
      <c r="C136" t="s">
        <v>7</v>
      </c>
      <c r="D136" t="s">
        <v>691</v>
      </c>
      <c r="E136" t="s">
        <v>374</v>
      </c>
      <c r="F136" t="s">
        <v>661</v>
      </c>
    </row>
    <row r="137" spans="1:6" ht="12.75">
      <c r="A137" s="1" t="s">
        <v>17</v>
      </c>
      <c r="B137" s="1">
        <v>3</v>
      </c>
      <c r="C137" t="s">
        <v>7</v>
      </c>
      <c r="D137" t="s">
        <v>543</v>
      </c>
      <c r="E137" t="s">
        <v>374</v>
      </c>
      <c r="F137" t="s">
        <v>661</v>
      </c>
    </row>
    <row r="138" spans="1:6" ht="12.75">
      <c r="A138" s="1" t="s">
        <v>17</v>
      </c>
      <c r="B138" s="1">
        <v>2</v>
      </c>
      <c r="C138" t="s">
        <v>7</v>
      </c>
      <c r="D138" t="s">
        <v>516</v>
      </c>
      <c r="E138" t="s">
        <v>374</v>
      </c>
      <c r="F138" t="s">
        <v>661</v>
      </c>
    </row>
    <row r="139" spans="1:6" ht="12.75">
      <c r="A139" s="1" t="s">
        <v>17</v>
      </c>
      <c r="B139" s="1">
        <v>1</v>
      </c>
      <c r="C139" t="s">
        <v>7</v>
      </c>
      <c r="D139" t="s">
        <v>692</v>
      </c>
      <c r="E139" t="s">
        <v>374</v>
      </c>
      <c r="F139" t="s">
        <v>661</v>
      </c>
    </row>
    <row r="140" spans="1:6" ht="12.75">
      <c r="A140" s="1" t="s">
        <v>17</v>
      </c>
      <c r="B140" s="1">
        <v>1</v>
      </c>
      <c r="C140" t="s">
        <v>7</v>
      </c>
      <c r="D140" t="s">
        <v>457</v>
      </c>
      <c r="E140" t="s">
        <v>398</v>
      </c>
      <c r="F140" t="s">
        <v>661</v>
      </c>
    </row>
    <row r="141" spans="1:6" ht="12.75">
      <c r="A141" s="1" t="s">
        <v>17</v>
      </c>
      <c r="B141" s="1">
        <v>1</v>
      </c>
      <c r="C141" t="s">
        <v>7</v>
      </c>
      <c r="D141" t="s">
        <v>693</v>
      </c>
      <c r="E141" t="s">
        <v>398</v>
      </c>
      <c r="F141" t="s">
        <v>661</v>
      </c>
    </row>
    <row r="142" spans="1:6" ht="12.75">
      <c r="A142" s="1" t="s">
        <v>17</v>
      </c>
      <c r="B142" s="1">
        <v>1</v>
      </c>
      <c r="C142" t="s">
        <v>425</v>
      </c>
      <c r="D142" t="s">
        <v>543</v>
      </c>
      <c r="E142"/>
      <c r="F142" t="s">
        <v>662</v>
      </c>
    </row>
    <row r="143" spans="1:6" ht="12.75">
      <c r="A143" s="1" t="s">
        <v>17</v>
      </c>
      <c r="B143" s="1">
        <v>1</v>
      </c>
      <c r="C143" t="s">
        <v>425</v>
      </c>
      <c r="D143" t="s">
        <v>520</v>
      </c>
      <c r="E143" t="s">
        <v>374</v>
      </c>
      <c r="F143" t="s">
        <v>662</v>
      </c>
    </row>
    <row r="144" spans="1:6" ht="12.75">
      <c r="A144" s="1" t="s">
        <v>17</v>
      </c>
      <c r="B144" s="1">
        <v>1</v>
      </c>
      <c r="C144" t="s">
        <v>425</v>
      </c>
      <c r="D144" t="s">
        <v>519</v>
      </c>
      <c r="E144" t="s">
        <v>374</v>
      </c>
      <c r="F144" t="s">
        <v>662</v>
      </c>
    </row>
    <row r="145" spans="1:6" ht="12.75">
      <c r="A145" s="1" t="s">
        <v>17</v>
      </c>
      <c r="B145" s="1">
        <v>1</v>
      </c>
      <c r="C145" t="s">
        <v>425</v>
      </c>
      <c r="D145" t="s">
        <v>516</v>
      </c>
      <c r="E145" t="s">
        <v>374</v>
      </c>
      <c r="F145" t="s">
        <v>662</v>
      </c>
    </row>
    <row r="146" spans="1:6" ht="12.75">
      <c r="A146" s="1" t="s">
        <v>17</v>
      </c>
      <c r="B146" s="1">
        <v>1</v>
      </c>
      <c r="C146" t="s">
        <v>425</v>
      </c>
      <c r="D146" t="s">
        <v>522</v>
      </c>
      <c r="E146" t="s">
        <v>374</v>
      </c>
      <c r="F146" t="s">
        <v>662</v>
      </c>
    </row>
    <row r="147" spans="1:6" ht="12.75">
      <c r="A147" s="1" t="s">
        <v>17</v>
      </c>
      <c r="B147" s="1">
        <v>1</v>
      </c>
      <c r="C147" t="s">
        <v>425</v>
      </c>
      <c r="D147" t="s">
        <v>426</v>
      </c>
      <c r="E147" t="s">
        <v>374</v>
      </c>
      <c r="F147" t="s">
        <v>662</v>
      </c>
    </row>
    <row r="148" spans="1:6" ht="12.75">
      <c r="A148" s="1" t="s">
        <v>17</v>
      </c>
      <c r="B148" s="1">
        <v>1</v>
      </c>
      <c r="C148" t="s">
        <v>425</v>
      </c>
      <c r="D148" t="s">
        <v>694</v>
      </c>
      <c r="E148" t="s">
        <v>374</v>
      </c>
      <c r="F148" t="s">
        <v>662</v>
      </c>
    </row>
    <row r="149" spans="1:6" ht="12.75">
      <c r="A149" s="1" t="s">
        <v>17</v>
      </c>
      <c r="B149" s="1">
        <v>1</v>
      </c>
      <c r="C149" t="s">
        <v>425</v>
      </c>
      <c r="D149" t="s">
        <v>695</v>
      </c>
      <c r="E149" t="s">
        <v>374</v>
      </c>
      <c r="F149" t="s">
        <v>662</v>
      </c>
    </row>
    <row r="150" spans="1:6" ht="12.75">
      <c r="A150" s="1" t="s">
        <v>17</v>
      </c>
      <c r="B150" s="1">
        <v>1</v>
      </c>
      <c r="C150" t="s">
        <v>425</v>
      </c>
      <c r="D150"/>
      <c r="E150" t="s">
        <v>374</v>
      </c>
      <c r="F150" t="s">
        <v>661</v>
      </c>
    </row>
    <row r="151" spans="1:6" ht="12.75">
      <c r="A151" s="1" t="s">
        <v>17</v>
      </c>
      <c r="B151" s="1">
        <v>1</v>
      </c>
      <c r="C151" t="s">
        <v>425</v>
      </c>
      <c r="D151" t="s">
        <v>696</v>
      </c>
      <c r="E151" t="s">
        <v>374</v>
      </c>
      <c r="F151" t="s">
        <v>661</v>
      </c>
    </row>
    <row r="152" spans="1:6" ht="12.75">
      <c r="A152" s="1" t="s">
        <v>17</v>
      </c>
      <c r="B152" s="1">
        <v>3</v>
      </c>
      <c r="C152" t="s">
        <v>425</v>
      </c>
      <c r="D152" t="s">
        <v>520</v>
      </c>
      <c r="E152" t="s">
        <v>374</v>
      </c>
      <c r="F152" t="s">
        <v>661</v>
      </c>
    </row>
    <row r="153" spans="1:6" ht="12.75">
      <c r="A153" s="1" t="s">
        <v>17</v>
      </c>
      <c r="B153" s="1">
        <v>2</v>
      </c>
      <c r="C153" t="s">
        <v>425</v>
      </c>
      <c r="D153" t="s">
        <v>543</v>
      </c>
      <c r="E153" t="s">
        <v>374</v>
      </c>
      <c r="F153" t="s">
        <v>661</v>
      </c>
    </row>
    <row r="154" spans="1:6" ht="12.75">
      <c r="A154" s="1" t="s">
        <v>17</v>
      </c>
      <c r="B154" s="1">
        <v>1</v>
      </c>
      <c r="C154" t="s">
        <v>425</v>
      </c>
      <c r="D154" t="s">
        <v>516</v>
      </c>
      <c r="E154" t="s">
        <v>374</v>
      </c>
      <c r="F154" t="s">
        <v>661</v>
      </c>
    </row>
    <row r="155" spans="1:6" ht="12.75">
      <c r="A155" s="1" t="s">
        <v>17</v>
      </c>
      <c r="B155" s="1">
        <v>2</v>
      </c>
      <c r="C155" t="s">
        <v>425</v>
      </c>
      <c r="D155" t="s">
        <v>426</v>
      </c>
      <c r="E155" t="s">
        <v>398</v>
      </c>
      <c r="F155" t="s">
        <v>661</v>
      </c>
    </row>
    <row r="156" spans="1:6" ht="12.75">
      <c r="A156" s="1" t="s">
        <v>17</v>
      </c>
      <c r="B156" s="1">
        <v>1</v>
      </c>
      <c r="C156" t="s">
        <v>427</v>
      </c>
      <c r="D156" t="s">
        <v>697</v>
      </c>
      <c r="E156"/>
      <c r="F156" t="s">
        <v>662</v>
      </c>
    </row>
    <row r="157" spans="1:6" ht="12.75">
      <c r="A157" s="1" t="s">
        <v>17</v>
      </c>
      <c r="B157" s="1">
        <v>1</v>
      </c>
      <c r="C157" t="s">
        <v>427</v>
      </c>
      <c r="D157" t="s">
        <v>523</v>
      </c>
      <c r="E157" t="s">
        <v>377</v>
      </c>
      <c r="F157" t="s">
        <v>662</v>
      </c>
    </row>
    <row r="158" spans="1:6" ht="12.75">
      <c r="A158" s="1" t="s">
        <v>17</v>
      </c>
      <c r="B158" s="1">
        <v>1</v>
      </c>
      <c r="C158" t="s">
        <v>427</v>
      </c>
      <c r="D158" t="s">
        <v>698</v>
      </c>
      <c r="E158"/>
      <c r="F158" t="s">
        <v>661</v>
      </c>
    </row>
    <row r="159" spans="1:6" ht="12.75">
      <c r="A159" s="1" t="s">
        <v>17</v>
      </c>
      <c r="B159" s="1">
        <v>1</v>
      </c>
      <c r="C159" t="s">
        <v>427</v>
      </c>
      <c r="D159" t="s">
        <v>656</v>
      </c>
      <c r="E159" t="s">
        <v>374</v>
      </c>
      <c r="F159" t="s">
        <v>661</v>
      </c>
    </row>
    <row r="160" spans="1:6" ht="12.75">
      <c r="A160" s="1" t="s">
        <v>17</v>
      </c>
      <c r="B160" s="1">
        <v>1</v>
      </c>
      <c r="C160" t="s">
        <v>427</v>
      </c>
      <c r="D160" t="s">
        <v>698</v>
      </c>
      <c r="E160" t="s">
        <v>418</v>
      </c>
      <c r="F160" t="s">
        <v>661</v>
      </c>
    </row>
    <row r="161" spans="1:6" ht="12.75">
      <c r="A161" s="1" t="s">
        <v>17</v>
      </c>
      <c r="B161" s="1">
        <v>1</v>
      </c>
      <c r="C161" t="s">
        <v>427</v>
      </c>
      <c r="D161" t="s">
        <v>523</v>
      </c>
      <c r="E161" t="s">
        <v>398</v>
      </c>
      <c r="F161" t="s">
        <v>661</v>
      </c>
    </row>
    <row r="162" spans="1:6" ht="12.75">
      <c r="A162" s="1" t="s">
        <v>17</v>
      </c>
      <c r="B162" s="1">
        <v>1</v>
      </c>
      <c r="C162" t="s">
        <v>699</v>
      </c>
      <c r="D162" t="s">
        <v>488</v>
      </c>
      <c r="E162" t="s">
        <v>374</v>
      </c>
      <c r="F162" t="s">
        <v>662</v>
      </c>
    </row>
    <row r="163" spans="1:6" ht="12.75">
      <c r="A163" s="1" t="s">
        <v>700</v>
      </c>
      <c r="B163" s="1">
        <v>1</v>
      </c>
      <c r="C163" t="s">
        <v>701</v>
      </c>
      <c r="D163" t="s">
        <v>433</v>
      </c>
      <c r="E163" t="s">
        <v>374</v>
      </c>
      <c r="F163" t="s">
        <v>661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80" r:id="rId1"/>
  <headerFooter alignWithMargins="0">
    <oddHeader>&amp;C&amp;"Arial,Fett"&amp;12&amp;EZuordnung von Hilfen zu den Trägern - RSD D - April  2010</oddHeader>
    <oddFooter>&amp;C&amp;P&amp;R&amp;F&amp;A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83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49.8515625" style="0" customWidth="1"/>
    <col min="3" max="3" width="23.140625" style="1" customWidth="1"/>
    <col min="4" max="4" width="8.7109375" style="0" customWidth="1"/>
    <col min="5" max="5" width="8.421875" style="0" customWidth="1"/>
    <col min="6" max="6" width="8.421875" style="1" customWidth="1"/>
    <col min="7" max="8" width="3.28125" style="1" customWidth="1"/>
    <col min="9" max="9" width="3.7109375" style="0" customWidth="1"/>
    <col min="10" max="10" width="0.5625" style="0" customWidth="1"/>
    <col min="11" max="11" width="3.8515625" style="0" customWidth="1"/>
    <col min="12" max="12" width="4.421875" style="0" customWidth="1"/>
    <col min="13" max="13" width="4.28125" style="0" customWidth="1"/>
    <col min="14" max="14" width="0.71875" style="0" customWidth="1"/>
    <col min="15" max="15" width="3.7109375" style="0" customWidth="1"/>
    <col min="16" max="16" width="4.00390625" style="0" customWidth="1"/>
    <col min="17" max="17" width="3.8515625" style="0" customWidth="1"/>
    <col min="18" max="18" width="0.71875" style="31" customWidth="1"/>
    <col min="19" max="21" width="4.28125" style="0" customWidth="1"/>
    <col min="22" max="22" width="0.71875" style="0" customWidth="1"/>
    <col min="23" max="23" width="3.8515625" style="0" customWidth="1"/>
    <col min="24" max="24" width="4.28125" style="0" customWidth="1"/>
    <col min="25" max="25" width="4.57421875" style="0" customWidth="1"/>
    <col min="26" max="26" width="0.71875" style="22" customWidth="1"/>
    <col min="27" max="27" width="2.57421875" style="0" customWidth="1"/>
  </cols>
  <sheetData>
    <row r="1" spans="1:26" ht="13.5" thickBot="1">
      <c r="A1" s="230" t="s">
        <v>80</v>
      </c>
      <c r="B1" s="172"/>
      <c r="C1" s="80"/>
      <c r="D1" s="159" t="s">
        <v>112</v>
      </c>
      <c r="E1" s="162"/>
      <c r="F1" s="297" t="s">
        <v>96</v>
      </c>
      <c r="G1" s="306"/>
      <c r="H1" s="306"/>
      <c r="I1" s="307"/>
      <c r="J1" s="165"/>
      <c r="K1" s="166" t="s">
        <v>131</v>
      </c>
      <c r="L1" s="165"/>
      <c r="M1" s="165"/>
      <c r="N1" s="165"/>
      <c r="O1" s="165"/>
      <c r="P1" s="165"/>
      <c r="Q1" s="165"/>
      <c r="R1" s="167"/>
      <c r="S1" s="165"/>
      <c r="T1" s="165"/>
      <c r="U1" s="165"/>
      <c r="V1" s="165"/>
      <c r="W1" s="165"/>
      <c r="X1" s="165"/>
      <c r="Y1" s="165"/>
      <c r="Z1" s="168"/>
    </row>
    <row r="2" spans="1:26" ht="13.5" thickBot="1">
      <c r="A2" s="196" t="s">
        <v>98</v>
      </c>
      <c r="B2" s="216"/>
      <c r="C2" s="56"/>
      <c r="D2" s="160" t="s">
        <v>113</v>
      </c>
      <c r="E2" s="163" t="s">
        <v>94</v>
      </c>
      <c r="F2" s="160" t="s">
        <v>114</v>
      </c>
      <c r="G2" s="290"/>
      <c r="H2" s="296" t="s">
        <v>1</v>
      </c>
      <c r="I2" s="291"/>
      <c r="J2" s="48"/>
      <c r="K2" s="290"/>
      <c r="L2" s="305" t="s">
        <v>2</v>
      </c>
      <c r="M2" s="291"/>
      <c r="N2" s="48"/>
      <c r="O2" s="290"/>
      <c r="P2" s="305" t="s">
        <v>3</v>
      </c>
      <c r="Q2" s="293"/>
      <c r="R2" s="48"/>
      <c r="S2" s="290"/>
      <c r="T2" s="305" t="s">
        <v>4</v>
      </c>
      <c r="U2" s="291"/>
      <c r="V2" s="48"/>
      <c r="W2" s="290"/>
      <c r="X2" s="296" t="s">
        <v>5</v>
      </c>
      <c r="Y2" s="291"/>
      <c r="Z2" s="294"/>
    </row>
    <row r="3" spans="1:26" ht="13.5" thickBot="1">
      <c r="A3" s="197" t="s">
        <v>99</v>
      </c>
      <c r="B3" s="158" t="s">
        <v>0</v>
      </c>
      <c r="C3" s="298" t="s">
        <v>211</v>
      </c>
      <c r="D3" s="161" t="s">
        <v>95</v>
      </c>
      <c r="E3" s="164" t="s">
        <v>95</v>
      </c>
      <c r="F3" s="161" t="s">
        <v>101</v>
      </c>
      <c r="G3" s="169" t="s">
        <v>135</v>
      </c>
      <c r="H3" s="170" t="s">
        <v>136</v>
      </c>
      <c r="I3" s="288" t="s">
        <v>137</v>
      </c>
      <c r="J3" s="289"/>
      <c r="K3" s="292" t="s">
        <v>135</v>
      </c>
      <c r="L3" s="171" t="s">
        <v>136</v>
      </c>
      <c r="M3" s="288" t="s">
        <v>137</v>
      </c>
      <c r="N3" s="289"/>
      <c r="O3" s="292" t="s">
        <v>135</v>
      </c>
      <c r="P3" s="171" t="s">
        <v>136</v>
      </c>
      <c r="Q3" s="288" t="s">
        <v>137</v>
      </c>
      <c r="R3" s="289"/>
      <c r="S3" s="292" t="s">
        <v>135</v>
      </c>
      <c r="T3" s="171" t="s">
        <v>136</v>
      </c>
      <c r="U3" s="288" t="s">
        <v>137</v>
      </c>
      <c r="V3" s="289"/>
      <c r="W3" s="292" t="s">
        <v>135</v>
      </c>
      <c r="X3" s="171" t="s">
        <v>136</v>
      </c>
      <c r="Y3" s="288" t="s">
        <v>137</v>
      </c>
      <c r="Z3" s="295"/>
    </row>
    <row r="4" spans="1:26" ht="38.25">
      <c r="A4" s="118" t="s">
        <v>280</v>
      </c>
      <c r="B4" s="115" t="s">
        <v>319</v>
      </c>
      <c r="C4" s="81" t="s">
        <v>248</v>
      </c>
      <c r="D4" s="85">
        <f>SUM(I4+M4+Q4+U4+Y4)</f>
        <v>9</v>
      </c>
      <c r="E4" s="130" t="s">
        <v>109</v>
      </c>
      <c r="F4" s="130" t="s">
        <v>109</v>
      </c>
      <c r="G4" s="119">
        <f>SUM(BLB!C4)</f>
        <v>0</v>
      </c>
      <c r="H4" s="120">
        <f>SUM(BLB!D4)</f>
        <v>0</v>
      </c>
      <c r="I4" s="118">
        <f>SUM(BLB!E4)</f>
        <v>0</v>
      </c>
      <c r="J4" s="129"/>
      <c r="K4" s="121">
        <f>SUM('RSD A'!C4)</f>
        <v>0</v>
      </c>
      <c r="L4" s="122">
        <f>SUM('RSD A'!D4)</f>
        <v>0</v>
      </c>
      <c r="M4" s="118">
        <f>SUM('RSD A'!E4)</f>
        <v>0</v>
      </c>
      <c r="N4" s="129"/>
      <c r="O4" s="121">
        <f>SUM('RSD B'!C4)</f>
        <v>1</v>
      </c>
      <c r="P4" s="122">
        <f>SUM('RSD B'!D4)</f>
        <v>0</v>
      </c>
      <c r="Q4" s="118">
        <f>SUM('RSD B'!E4)</f>
        <v>1</v>
      </c>
      <c r="R4" s="130"/>
      <c r="S4" s="121">
        <f>SUM('RSD C'!C4)</f>
        <v>6</v>
      </c>
      <c r="T4" s="122">
        <f>SUM('RSD C'!D4)</f>
        <v>1</v>
      </c>
      <c r="U4" s="118">
        <f>SUM('RSD C'!E4)</f>
        <v>7</v>
      </c>
      <c r="V4" s="130"/>
      <c r="W4" s="121">
        <f>SUM('RSD D'!C4)</f>
        <v>0</v>
      </c>
      <c r="X4" s="122">
        <f>SUM('RSD D'!D4)</f>
        <v>1</v>
      </c>
      <c r="Y4" s="124">
        <f>SUM('RSD D'!E4)</f>
        <v>1</v>
      </c>
      <c r="Z4" s="125"/>
    </row>
    <row r="5" spans="1:26" ht="12.75">
      <c r="A5" s="30" t="s">
        <v>281</v>
      </c>
      <c r="B5" t="s">
        <v>242</v>
      </c>
      <c r="C5" s="81" t="s">
        <v>249</v>
      </c>
      <c r="D5" s="69">
        <f aca="true" t="shared" si="0" ref="D5:D12">SUM(I5+M5+Q5+U5+Y5)</f>
        <v>13</v>
      </c>
      <c r="E5" s="69">
        <f>SUM(BLB!F5+'RSD A'!F5+'RSD B'!F5+'RSD C'!F5+'RSD D'!F5)</f>
        <v>38</v>
      </c>
      <c r="F5" s="69">
        <f>SUM(D4+D5-E5)</f>
        <v>-16</v>
      </c>
      <c r="G5" s="65">
        <f>SUM(BLB!C5)</f>
        <v>1</v>
      </c>
      <c r="H5" s="36">
        <f>SUM(BLB!D5)</f>
        <v>0</v>
      </c>
      <c r="I5" s="30">
        <f>SUM(BLB!E5)</f>
        <v>1</v>
      </c>
      <c r="J5" s="29"/>
      <c r="K5" s="32">
        <f>SUM('RSD A'!C5)</f>
        <v>3</v>
      </c>
      <c r="L5" s="27">
        <f>SUM('RSD A'!D5)</f>
        <v>1</v>
      </c>
      <c r="M5" s="30">
        <f>SUM('RSD A'!E5)</f>
        <v>4</v>
      </c>
      <c r="N5" s="29"/>
      <c r="O5" s="32">
        <f>SUM('RSD B'!C5)</f>
        <v>3</v>
      </c>
      <c r="P5" s="27">
        <f>SUM('RSD B'!D5)</f>
        <v>0</v>
      </c>
      <c r="Q5" s="30">
        <f>SUM('RSD B'!E5)</f>
        <v>3</v>
      </c>
      <c r="R5" s="21"/>
      <c r="S5" s="32">
        <f>SUM('RSD C'!C5)</f>
        <v>1</v>
      </c>
      <c r="T5" s="27">
        <f>SUM('RSD C'!D5)</f>
        <v>3</v>
      </c>
      <c r="U5" s="30">
        <f>SUM('RSD C'!E5)</f>
        <v>4</v>
      </c>
      <c r="V5" s="21"/>
      <c r="W5" s="32">
        <f>SUM('RSD D'!C5)</f>
        <v>1</v>
      </c>
      <c r="X5" s="27">
        <f>SUM('RSD D'!D5)</f>
        <v>0</v>
      </c>
      <c r="Y5" s="49">
        <f>SUM('RSD D'!E5)</f>
        <v>1</v>
      </c>
      <c r="Z5" s="34"/>
    </row>
    <row r="6" spans="1:26" ht="12.75">
      <c r="A6" s="30" t="s">
        <v>281</v>
      </c>
      <c r="B6" t="s">
        <v>254</v>
      </c>
      <c r="C6" s="81" t="s">
        <v>250</v>
      </c>
      <c r="D6" s="69">
        <f t="shared" si="0"/>
        <v>18</v>
      </c>
      <c r="E6" s="20" t="s">
        <v>109</v>
      </c>
      <c r="F6" s="20" t="s">
        <v>109</v>
      </c>
      <c r="G6" s="65">
        <f>SUM(BLB!C6)</f>
        <v>0</v>
      </c>
      <c r="H6" s="36">
        <f>SUM(BLB!D6)</f>
        <v>0</v>
      </c>
      <c r="I6" s="30">
        <f>SUM(BLB!E6)</f>
        <v>0</v>
      </c>
      <c r="J6" s="29"/>
      <c r="K6" s="32">
        <f>SUM('RSD A'!C6)</f>
        <v>1</v>
      </c>
      <c r="L6" s="27">
        <f>SUM('RSD A'!D6)</f>
        <v>5</v>
      </c>
      <c r="M6" s="30">
        <f>SUM('RSD A'!E6)</f>
        <v>6</v>
      </c>
      <c r="N6" s="29"/>
      <c r="O6" s="32">
        <f>SUM('RSD B'!C6)</f>
        <v>6</v>
      </c>
      <c r="P6" s="27">
        <f>SUM('RSD B'!D6)</f>
        <v>0</v>
      </c>
      <c r="Q6" s="30">
        <f>SUM('RSD B'!E6)</f>
        <v>6</v>
      </c>
      <c r="R6" s="21"/>
      <c r="S6" s="32">
        <f>SUM('RSD C'!C6)</f>
        <v>3</v>
      </c>
      <c r="T6" s="27">
        <f>SUM('RSD C'!D6)</f>
        <v>1</v>
      </c>
      <c r="U6" s="30">
        <f>SUM('RSD C'!E6)</f>
        <v>4</v>
      </c>
      <c r="V6" s="21"/>
      <c r="W6" s="32">
        <f>SUM('RSD D'!C6)</f>
        <v>2</v>
      </c>
      <c r="X6" s="27">
        <f>SUM('RSD D'!D6)</f>
        <v>0</v>
      </c>
      <c r="Y6" s="49">
        <f>SUM('RSD D'!E6)</f>
        <v>2</v>
      </c>
      <c r="Z6" s="34"/>
    </row>
    <row r="7" spans="1:26" ht="12.75">
      <c r="A7" s="30" t="s">
        <v>282</v>
      </c>
      <c r="B7" t="s">
        <v>243</v>
      </c>
      <c r="C7" s="81" t="s">
        <v>251</v>
      </c>
      <c r="D7" s="69">
        <f t="shared" si="0"/>
        <v>1</v>
      </c>
      <c r="E7" s="69">
        <f>SUM(BLB!F7+'RSD A'!F7+'RSD B'!F7+'RSD C'!F7+'RSD D'!F7)</f>
        <v>5</v>
      </c>
      <c r="F7" s="69">
        <f>SUM(D6+D7-E7)</f>
        <v>14</v>
      </c>
      <c r="G7" s="65">
        <f>SUM(BLB!C7)</f>
        <v>0</v>
      </c>
      <c r="H7" s="36">
        <f>SUM(BLB!D7)</f>
        <v>0</v>
      </c>
      <c r="I7" s="30">
        <f>SUM(BLB!E7)</f>
        <v>0</v>
      </c>
      <c r="J7" s="29"/>
      <c r="K7" s="32">
        <f>SUM('RSD A'!C7)</f>
        <v>1</v>
      </c>
      <c r="L7" s="27">
        <f>SUM('RSD A'!D7)</f>
        <v>0</v>
      </c>
      <c r="M7" s="30">
        <f>SUM('RSD A'!E7)</f>
        <v>1</v>
      </c>
      <c r="N7" s="29"/>
      <c r="O7" s="32">
        <f>SUM('RSD B'!C7)</f>
        <v>0</v>
      </c>
      <c r="P7" s="27">
        <f>SUM('RSD B'!D7)</f>
        <v>0</v>
      </c>
      <c r="Q7" s="30">
        <f>SUM('RSD B'!E7)</f>
        <v>0</v>
      </c>
      <c r="R7" s="21"/>
      <c r="S7" s="32">
        <f>SUM('RSD C'!C7)</f>
        <v>0</v>
      </c>
      <c r="T7" s="27">
        <f>SUM('RSD C'!D7)</f>
        <v>0</v>
      </c>
      <c r="U7" s="30">
        <f>SUM('RSD C'!E7)</f>
        <v>0</v>
      </c>
      <c r="V7" s="21"/>
      <c r="W7" s="32">
        <f>SUM('RSD D'!C7)</f>
        <v>0</v>
      </c>
      <c r="X7" s="27">
        <f>SUM('RSD D'!D7)</f>
        <v>0</v>
      </c>
      <c r="Y7" s="49">
        <f>SUM('RSD D'!E7)</f>
        <v>0</v>
      </c>
      <c r="Z7" s="34"/>
    </row>
    <row r="8" spans="1:26" ht="12.75">
      <c r="A8" s="30" t="s">
        <v>283</v>
      </c>
      <c r="B8" t="s">
        <v>207</v>
      </c>
      <c r="C8" s="81" t="s">
        <v>157</v>
      </c>
      <c r="D8" s="69">
        <f t="shared" si="0"/>
        <v>13</v>
      </c>
      <c r="E8" s="69">
        <f>SUM(BLB!F8+'RSD A'!F8+'RSD B'!F8+'RSD C'!F8+'RSD D'!F8)</f>
        <v>21</v>
      </c>
      <c r="F8" s="69">
        <f>SUM(D8-E8)</f>
        <v>-8</v>
      </c>
      <c r="G8" s="65">
        <f>SUM(BLB!C8)</f>
        <v>3</v>
      </c>
      <c r="H8" s="36">
        <f>SUM(BLB!D8)</f>
        <v>0</v>
      </c>
      <c r="I8" s="30">
        <f>SUM(BLB!E8)</f>
        <v>3</v>
      </c>
      <c r="J8" s="28"/>
      <c r="K8" s="32">
        <f>SUM('RSD A'!C8)</f>
        <v>1</v>
      </c>
      <c r="L8" s="27">
        <f>SUM('RSD A'!D8)</f>
        <v>1</v>
      </c>
      <c r="M8" s="30">
        <f>SUM('RSD A'!E8)</f>
        <v>2</v>
      </c>
      <c r="N8" s="28"/>
      <c r="O8" s="32">
        <f>SUM('RSD B'!C8)</f>
        <v>1</v>
      </c>
      <c r="P8" s="27">
        <f>SUM('RSD B'!D8)</f>
        <v>0</v>
      </c>
      <c r="Q8" s="30">
        <f>SUM('RSD B'!E8)</f>
        <v>1</v>
      </c>
      <c r="R8" s="20"/>
      <c r="S8" s="32">
        <f>SUM('RSD C'!C8)</f>
        <v>2</v>
      </c>
      <c r="T8" s="27">
        <f>SUM('RSD C'!D8)</f>
        <v>4</v>
      </c>
      <c r="U8" s="30">
        <f>SUM('RSD C'!E8)</f>
        <v>6</v>
      </c>
      <c r="V8" s="20"/>
      <c r="W8" s="32">
        <f>SUM('RSD D'!C8)</f>
        <v>0</v>
      </c>
      <c r="X8" s="27">
        <f>SUM('RSD D'!D8)</f>
        <v>1</v>
      </c>
      <c r="Y8" s="49">
        <f>SUM('RSD D'!E8)</f>
        <v>1</v>
      </c>
      <c r="Z8" s="34"/>
    </row>
    <row r="9" spans="1:26" ht="12.75">
      <c r="A9" s="30" t="s">
        <v>6</v>
      </c>
      <c r="B9" t="s">
        <v>255</v>
      </c>
      <c r="C9" s="81" t="s">
        <v>158</v>
      </c>
      <c r="D9" s="69">
        <f t="shared" si="0"/>
        <v>10</v>
      </c>
      <c r="E9" s="69">
        <f>SUM(BLB!F9+'RSD A'!F9+'RSD B'!F9+'RSD C'!F9+'RSD D'!F9)</f>
        <v>17</v>
      </c>
      <c r="F9" s="69">
        <f>SUM(D9+D10+D12-E9)</f>
        <v>2</v>
      </c>
      <c r="G9" s="65">
        <f>SUM(BLB!C9)</f>
        <v>0</v>
      </c>
      <c r="H9" s="36">
        <f>SUM(BLB!D9)</f>
        <v>0</v>
      </c>
      <c r="I9" s="30">
        <f>SUM(BLB!E9)</f>
        <v>0</v>
      </c>
      <c r="J9" s="28"/>
      <c r="K9" s="32">
        <f>SUM('RSD A'!C9)</f>
        <v>0</v>
      </c>
      <c r="L9" s="27">
        <f>SUM('RSD A'!D9)</f>
        <v>2</v>
      </c>
      <c r="M9" s="30">
        <f>SUM('RSD A'!E9)</f>
        <v>2</v>
      </c>
      <c r="N9" s="28"/>
      <c r="O9" s="32">
        <f>SUM('RSD B'!C9)</f>
        <v>1</v>
      </c>
      <c r="P9" s="27">
        <f>SUM('RSD B'!D9)</f>
        <v>2</v>
      </c>
      <c r="Q9" s="30">
        <f>SUM('RSD B'!E9)</f>
        <v>3</v>
      </c>
      <c r="R9" s="20"/>
      <c r="S9" s="32">
        <f>SUM('RSD C'!C9)</f>
        <v>1</v>
      </c>
      <c r="T9" s="27">
        <f>SUM('RSD C'!D9)</f>
        <v>4</v>
      </c>
      <c r="U9" s="30">
        <f>SUM('RSD C'!E9)</f>
        <v>5</v>
      </c>
      <c r="V9" s="20"/>
      <c r="W9" s="32">
        <f>SUM('RSD D'!C9)</f>
        <v>0</v>
      </c>
      <c r="X9" s="27">
        <f>SUM('RSD D'!D9)</f>
        <v>0</v>
      </c>
      <c r="Y9" s="49">
        <f>SUM('RSD D'!E9)</f>
        <v>0</v>
      </c>
      <c r="Z9" s="34"/>
    </row>
    <row r="10" spans="1:26" ht="12.75">
      <c r="A10" s="30" t="s">
        <v>6</v>
      </c>
      <c r="B10" t="s">
        <v>256</v>
      </c>
      <c r="C10" s="81" t="s">
        <v>159</v>
      </c>
      <c r="D10" s="69">
        <f t="shared" si="0"/>
        <v>9</v>
      </c>
      <c r="E10" s="20" t="s">
        <v>109</v>
      </c>
      <c r="F10" s="20" t="s">
        <v>109</v>
      </c>
      <c r="G10" s="65">
        <f>SUM(BLB!C10)</f>
        <v>0</v>
      </c>
      <c r="H10" s="36">
        <f>SUM(BLB!D10)</f>
        <v>0</v>
      </c>
      <c r="I10" s="30">
        <f>SUM(BLB!E10)</f>
        <v>0</v>
      </c>
      <c r="J10" s="29"/>
      <c r="K10" s="32">
        <f>SUM('RSD A'!C10)</f>
        <v>0</v>
      </c>
      <c r="L10" s="27">
        <f>SUM('RSD A'!D10)</f>
        <v>1</v>
      </c>
      <c r="M10" s="30">
        <f>SUM('RSD A'!E10)</f>
        <v>1</v>
      </c>
      <c r="N10" s="29"/>
      <c r="O10" s="32">
        <f>SUM('RSD B'!C10)</f>
        <v>0</v>
      </c>
      <c r="P10" s="27">
        <f>SUM('RSD B'!D10)</f>
        <v>2</v>
      </c>
      <c r="Q10" s="30">
        <f>SUM('RSD B'!E10)</f>
        <v>2</v>
      </c>
      <c r="R10" s="21"/>
      <c r="S10" s="32">
        <f>SUM('RSD C'!C10)</f>
        <v>1</v>
      </c>
      <c r="T10" s="27">
        <f>SUM('RSD C'!D10)</f>
        <v>5</v>
      </c>
      <c r="U10" s="30">
        <f>SUM('RSD C'!E10)</f>
        <v>6</v>
      </c>
      <c r="V10" s="21"/>
      <c r="W10" s="32">
        <f>SUM('RSD D'!C10)</f>
        <v>0</v>
      </c>
      <c r="X10" s="27">
        <f>SUM('RSD D'!D10)</f>
        <v>0</v>
      </c>
      <c r="Y10" s="49">
        <f>SUM('RSD D'!E10)</f>
        <v>0</v>
      </c>
      <c r="Z10" s="34"/>
    </row>
    <row r="11" spans="1:26" ht="12.75">
      <c r="A11" s="30" t="s">
        <v>48</v>
      </c>
      <c r="B11" t="s">
        <v>49</v>
      </c>
      <c r="C11" s="81" t="s">
        <v>160</v>
      </c>
      <c r="D11" s="69">
        <f t="shared" si="0"/>
        <v>9</v>
      </c>
      <c r="E11" s="69">
        <f>SUM(BLB!F11+'RSD A'!F11+'RSD B'!F11+'RSD C'!F11+'RSD D'!F11)</f>
        <v>14</v>
      </c>
      <c r="F11" s="69">
        <f>SUM(D11-E11)</f>
        <v>-5</v>
      </c>
      <c r="G11" s="65">
        <f>SUM(BLB!C11)</f>
        <v>1</v>
      </c>
      <c r="H11" s="36">
        <f>SUM(BLB!D11)</f>
        <v>0</v>
      </c>
      <c r="I11" s="30">
        <f>SUM(BLB!E11)</f>
        <v>1</v>
      </c>
      <c r="J11" s="28"/>
      <c r="K11" s="32">
        <f>SUM('RSD A'!C11)</f>
        <v>1</v>
      </c>
      <c r="L11" s="27">
        <f>SUM('RSD A'!D11)</f>
        <v>0</v>
      </c>
      <c r="M11" s="30">
        <f>SUM('RSD A'!E11)</f>
        <v>1</v>
      </c>
      <c r="N11" s="28"/>
      <c r="O11" s="32">
        <f>SUM('RSD B'!C11)</f>
        <v>1</v>
      </c>
      <c r="P11" s="27">
        <f>SUM('RSD B'!D11)</f>
        <v>1</v>
      </c>
      <c r="Q11" s="30">
        <f>SUM('RSD B'!E11)</f>
        <v>2</v>
      </c>
      <c r="R11" s="20"/>
      <c r="S11" s="32">
        <f>SUM('RSD C'!C11)</f>
        <v>2</v>
      </c>
      <c r="T11" s="27">
        <f>SUM('RSD C'!D11)</f>
        <v>2</v>
      </c>
      <c r="U11" s="30">
        <f>SUM('RSD C'!E11)</f>
        <v>4</v>
      </c>
      <c r="V11" s="20"/>
      <c r="W11" s="32">
        <f>SUM('RSD D'!C11)</f>
        <v>1</v>
      </c>
      <c r="X11" s="27">
        <f>SUM('RSD D'!D11)</f>
        <v>0</v>
      </c>
      <c r="Y11" s="49">
        <f>SUM('RSD D'!E11)</f>
        <v>1</v>
      </c>
      <c r="Z11" s="34"/>
    </row>
    <row r="12" spans="1:26" ht="12.75">
      <c r="A12" s="95" t="s">
        <v>58</v>
      </c>
      <c r="B12" t="s">
        <v>257</v>
      </c>
      <c r="C12" s="81" t="s">
        <v>161</v>
      </c>
      <c r="D12" s="84">
        <f t="shared" si="0"/>
        <v>0</v>
      </c>
      <c r="E12" s="117" t="s">
        <v>109</v>
      </c>
      <c r="F12" s="117" t="s">
        <v>109</v>
      </c>
      <c r="G12" s="92">
        <f>SUM(BLB!C12)</f>
        <v>0</v>
      </c>
      <c r="H12" s="94">
        <f>SUM(BLB!D12)</f>
        <v>0</v>
      </c>
      <c r="I12" s="95">
        <f>SUM(BLB!E12)</f>
        <v>0</v>
      </c>
      <c r="J12" s="41"/>
      <c r="K12" s="96">
        <f>SUM('RSD A'!C12)</f>
        <v>0</v>
      </c>
      <c r="L12" s="97">
        <f>SUM('RSD A'!D12)</f>
        <v>0</v>
      </c>
      <c r="M12" s="95">
        <f>SUM('RSD A'!E12)</f>
        <v>0</v>
      </c>
      <c r="N12" s="41"/>
      <c r="O12" s="96">
        <f>SUM('RSD B'!C12)</f>
        <v>0</v>
      </c>
      <c r="P12" s="97">
        <f>SUM('RSD B'!D12)</f>
        <v>0</v>
      </c>
      <c r="Q12" s="95">
        <f>SUM('RSD B'!E12)</f>
        <v>0</v>
      </c>
      <c r="R12" s="91"/>
      <c r="S12" s="96">
        <f>SUM('RSD C'!C12)</f>
        <v>0</v>
      </c>
      <c r="T12" s="97">
        <f>SUM('RSD C'!D12)</f>
        <v>0</v>
      </c>
      <c r="U12" s="95">
        <f>SUM('RSD C'!E12)</f>
        <v>0</v>
      </c>
      <c r="V12" s="91"/>
      <c r="W12" s="96">
        <f>SUM('RSD D'!C12)</f>
        <v>0</v>
      </c>
      <c r="X12" s="97">
        <f>SUM('RSD D'!D12)</f>
        <v>0</v>
      </c>
      <c r="Y12" s="98">
        <f>SUM('RSD D'!E12)</f>
        <v>0</v>
      </c>
      <c r="Z12" s="109"/>
    </row>
    <row r="13" spans="1:26" ht="12.75">
      <c r="A13" s="131"/>
      <c r="B13" s="132"/>
      <c r="C13" s="133"/>
      <c r="D13" s="131"/>
      <c r="E13" s="131"/>
      <c r="F13" s="131"/>
      <c r="G13" s="134"/>
      <c r="H13" s="134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</row>
    <row r="14" spans="1:26" ht="12.75">
      <c r="A14" s="118" t="s">
        <v>284</v>
      </c>
      <c r="B14" t="s">
        <v>7</v>
      </c>
      <c r="C14" s="81" t="s">
        <v>263</v>
      </c>
      <c r="D14" s="85">
        <f aca="true" t="shared" si="1" ref="D14:D21">SUM(I14+M14+Q14+U14+Y14)</f>
        <v>55</v>
      </c>
      <c r="E14" s="85">
        <f>SUM(BLB!F14+'RSD A'!F14+'RSD B'!F14+'RSD C'!F14+'RSD D'!F14)</f>
        <v>64</v>
      </c>
      <c r="F14" s="85">
        <f>SUM(D14+D19-E14)</f>
        <v>-4</v>
      </c>
      <c r="G14" s="119">
        <f>SUM(BLB!C14)</f>
        <v>1</v>
      </c>
      <c r="H14" s="120">
        <f>SUM(BLB!D14)</f>
        <v>0</v>
      </c>
      <c r="I14" s="118">
        <f>SUM(BLB!E14)</f>
        <v>1</v>
      </c>
      <c r="J14" s="45"/>
      <c r="K14" s="121">
        <f>SUM('RSD A'!C14)</f>
        <v>6</v>
      </c>
      <c r="L14" s="122">
        <f>SUM('RSD A'!D14)</f>
        <v>6</v>
      </c>
      <c r="M14" s="118">
        <f>SUM('RSD A'!E14)</f>
        <v>12</v>
      </c>
      <c r="N14" s="45"/>
      <c r="O14" s="121">
        <f>SUM('RSD B'!C14)</f>
        <v>9</v>
      </c>
      <c r="P14" s="122">
        <f>SUM('RSD B'!D14)</f>
        <v>6</v>
      </c>
      <c r="Q14" s="118">
        <f>SUM('RSD B'!E14)</f>
        <v>15</v>
      </c>
      <c r="R14" s="123"/>
      <c r="S14" s="121">
        <f>SUM('RSD C'!C14)</f>
        <v>10</v>
      </c>
      <c r="T14" s="122">
        <f>SUM('RSD C'!D14)</f>
        <v>9</v>
      </c>
      <c r="U14" s="118">
        <f>SUM('RSD C'!E14)</f>
        <v>19</v>
      </c>
      <c r="V14" s="123"/>
      <c r="W14" s="121">
        <f>SUM('RSD D'!C14)</f>
        <v>6</v>
      </c>
      <c r="X14" s="122">
        <f>SUM('RSD D'!D14)</f>
        <v>2</v>
      </c>
      <c r="Y14" s="124">
        <f>SUM('RSD D'!E14)</f>
        <v>8</v>
      </c>
      <c r="Z14" s="125"/>
    </row>
    <row r="15" spans="1:26" ht="12.75">
      <c r="A15" s="30" t="s">
        <v>8</v>
      </c>
      <c r="B15" t="s">
        <v>9</v>
      </c>
      <c r="C15" s="81" t="s">
        <v>265</v>
      </c>
      <c r="D15" s="69">
        <f t="shared" si="1"/>
        <v>34</v>
      </c>
      <c r="E15" s="69">
        <f>SUM(BLB!F15+'RSD A'!F15+'RSD B'!F15+'RSD C'!F15+'RSD D'!F15)</f>
        <v>51</v>
      </c>
      <c r="F15" s="69">
        <f>SUM(D15-E15)</f>
        <v>-17</v>
      </c>
      <c r="G15" s="65">
        <f>SUM(BLB!C15)</f>
        <v>4</v>
      </c>
      <c r="H15" s="36">
        <f>SUM(BLB!D15)</f>
        <v>0</v>
      </c>
      <c r="I15" s="30">
        <f>SUM(BLB!E15)</f>
        <v>4</v>
      </c>
      <c r="J15" s="28"/>
      <c r="K15" s="32">
        <f>SUM('RSD A'!C15)</f>
        <v>12</v>
      </c>
      <c r="L15" s="27">
        <f>SUM('RSD A'!D15)</f>
        <v>4</v>
      </c>
      <c r="M15" s="30">
        <f>SUM('RSD A'!E15)</f>
        <v>16</v>
      </c>
      <c r="N15" s="28"/>
      <c r="O15" s="32">
        <f>SUM('RSD B'!C15)</f>
        <v>2</v>
      </c>
      <c r="P15" s="27">
        <f>SUM('RSD B'!D15)</f>
        <v>0</v>
      </c>
      <c r="Q15" s="30">
        <f>SUM('RSD B'!E15)</f>
        <v>2</v>
      </c>
      <c r="R15" s="20"/>
      <c r="S15" s="32">
        <f>SUM('RSD C'!C15)</f>
        <v>5</v>
      </c>
      <c r="T15" s="27">
        <f>SUM('RSD C'!D15)</f>
        <v>2</v>
      </c>
      <c r="U15" s="30">
        <f>SUM('RSD C'!E15)</f>
        <v>7</v>
      </c>
      <c r="V15" s="20"/>
      <c r="W15" s="32">
        <f>SUM('RSD D'!C15)</f>
        <v>3</v>
      </c>
      <c r="X15" s="27">
        <f>SUM('RSD D'!D15)</f>
        <v>2</v>
      </c>
      <c r="Y15" s="49">
        <f>SUM('RSD D'!E15)</f>
        <v>5</v>
      </c>
      <c r="Z15" s="34"/>
    </row>
    <row r="16" spans="1:26" ht="12.75">
      <c r="A16" s="30" t="s">
        <v>10</v>
      </c>
      <c r="B16" t="s">
        <v>208</v>
      </c>
      <c r="C16" s="81" t="s">
        <v>267</v>
      </c>
      <c r="D16" s="69">
        <f t="shared" si="1"/>
        <v>64</v>
      </c>
      <c r="E16" s="69">
        <f>SUM(BLB!F16+'RSD A'!F16+'RSD B'!F16+'RSD C'!F16+'RSD D'!F16)</f>
        <v>53</v>
      </c>
      <c r="F16" s="69">
        <f>SUM(D16-E16)</f>
        <v>11</v>
      </c>
      <c r="G16" s="65">
        <f>SUM(BLB!C16)</f>
        <v>0</v>
      </c>
      <c r="H16" s="36">
        <f>SUM(BLB!D16)</f>
        <v>0</v>
      </c>
      <c r="I16" s="30">
        <f>SUM(BLB!E16)</f>
        <v>0</v>
      </c>
      <c r="J16" s="28"/>
      <c r="K16" s="32">
        <f>SUM('RSD A'!C16)</f>
        <v>20</v>
      </c>
      <c r="L16" s="27">
        <f>SUM('RSD A'!D16)</f>
        <v>10</v>
      </c>
      <c r="M16" s="30">
        <f>SUM('RSD A'!E16)</f>
        <v>30</v>
      </c>
      <c r="N16" s="28"/>
      <c r="O16" s="32">
        <f>SUM('RSD B'!C16)</f>
        <v>7</v>
      </c>
      <c r="P16" s="27">
        <f>SUM('RSD B'!D16)</f>
        <v>6</v>
      </c>
      <c r="Q16" s="30">
        <f>SUM('RSD B'!E16)</f>
        <v>13</v>
      </c>
      <c r="R16" s="20"/>
      <c r="S16" s="32">
        <f>SUM('RSD C'!C16)</f>
        <v>8</v>
      </c>
      <c r="T16" s="27">
        <f>SUM('RSD C'!D16)</f>
        <v>6</v>
      </c>
      <c r="U16" s="30">
        <f>SUM('RSD C'!E16)</f>
        <v>14</v>
      </c>
      <c r="V16" s="20"/>
      <c r="W16" s="32">
        <f>SUM('RSD D'!C16)</f>
        <v>4</v>
      </c>
      <c r="X16" s="27">
        <f>SUM('RSD D'!D16)</f>
        <v>3</v>
      </c>
      <c r="Y16" s="49">
        <f>SUM('RSD D'!E16)</f>
        <v>7</v>
      </c>
      <c r="Z16" s="34"/>
    </row>
    <row r="17" spans="1:26" ht="12.75">
      <c r="A17" s="30" t="s">
        <v>11</v>
      </c>
      <c r="B17" t="s">
        <v>12</v>
      </c>
      <c r="C17" s="81" t="s">
        <v>270</v>
      </c>
      <c r="D17" s="69">
        <f t="shared" si="1"/>
        <v>227</v>
      </c>
      <c r="E17" s="69">
        <f>SUM(BLB!F17+'RSD A'!F17+'RSD B'!F17+'RSD C'!F17+'RSD D'!F17)</f>
        <v>210</v>
      </c>
      <c r="F17" s="69">
        <f>SUM(D17-E17)</f>
        <v>17</v>
      </c>
      <c r="G17" s="65">
        <f>SUM(BLB!C17)</f>
        <v>3</v>
      </c>
      <c r="H17" s="36">
        <f>SUM(BLB!D17)</f>
        <v>9</v>
      </c>
      <c r="I17" s="30">
        <f>SUM(BLB!E17)</f>
        <v>12</v>
      </c>
      <c r="J17" s="28"/>
      <c r="K17" s="32">
        <f>SUM('RSD A'!C17)</f>
        <v>46</v>
      </c>
      <c r="L17" s="27">
        <f>SUM('RSD A'!D17)</f>
        <v>32</v>
      </c>
      <c r="M17" s="30">
        <f>SUM('RSD A'!E17)</f>
        <v>78</v>
      </c>
      <c r="N17" s="28"/>
      <c r="O17" s="32">
        <f>SUM('RSD B'!C17)</f>
        <v>30</v>
      </c>
      <c r="P17" s="27">
        <f>SUM('RSD B'!D17)</f>
        <v>30</v>
      </c>
      <c r="Q17" s="30">
        <f>SUM('RSD B'!E17)</f>
        <v>60</v>
      </c>
      <c r="R17" s="20"/>
      <c r="S17" s="32">
        <f>SUM('RSD C'!C17)</f>
        <v>24</v>
      </c>
      <c r="T17" s="27">
        <f>SUM('RSD C'!D17)</f>
        <v>16</v>
      </c>
      <c r="U17" s="30">
        <f>SUM('RSD C'!E17)</f>
        <v>40</v>
      </c>
      <c r="V17" s="20"/>
      <c r="W17" s="32">
        <f>SUM('RSD D'!C17)</f>
        <v>21</v>
      </c>
      <c r="X17" s="27">
        <f>SUM('RSD D'!D17)</f>
        <v>16</v>
      </c>
      <c r="Y17" s="49">
        <f>SUM('RSD D'!E17)</f>
        <v>37</v>
      </c>
      <c r="Z17" s="34"/>
    </row>
    <row r="18" spans="1:26" ht="12.75">
      <c r="A18" s="30" t="s">
        <v>285</v>
      </c>
      <c r="B18" t="s">
        <v>209</v>
      </c>
      <c r="C18" s="81" t="s">
        <v>272</v>
      </c>
      <c r="D18" s="69">
        <f t="shared" si="1"/>
        <v>0</v>
      </c>
      <c r="E18" s="69">
        <f>SUM(BLB!F18+'RSD A'!F18+'RSD B'!F18+'RSD C'!F18+'RSD D'!F18)</f>
        <v>1</v>
      </c>
      <c r="F18" s="69">
        <f>SUM(D18-E18)</f>
        <v>-1</v>
      </c>
      <c r="G18" s="65">
        <f>SUM(BLB!C18)</f>
        <v>0</v>
      </c>
      <c r="H18" s="36">
        <f>SUM(BLB!D18)</f>
        <v>0</v>
      </c>
      <c r="I18" s="30">
        <f>SUM(BLB!E18)</f>
        <v>0</v>
      </c>
      <c r="J18" s="28"/>
      <c r="K18" s="32">
        <f>SUM('RSD A'!C18)</f>
        <v>0</v>
      </c>
      <c r="L18" s="27">
        <f>SUM('RSD A'!D18)</f>
        <v>0</v>
      </c>
      <c r="M18" s="30">
        <f>SUM('RSD A'!E18)</f>
        <v>0</v>
      </c>
      <c r="N18" s="28"/>
      <c r="O18" s="32">
        <f>SUM('RSD B'!C18)</f>
        <v>0</v>
      </c>
      <c r="P18" s="27">
        <f>SUM('RSD B'!D18)</f>
        <v>0</v>
      </c>
      <c r="Q18" s="30">
        <f>SUM('RSD B'!E18)</f>
        <v>0</v>
      </c>
      <c r="R18" s="20"/>
      <c r="S18" s="32">
        <f>SUM('RSD C'!C18)</f>
        <v>0</v>
      </c>
      <c r="T18" s="27">
        <f>SUM('RSD C'!D18)</f>
        <v>0</v>
      </c>
      <c r="U18" s="30">
        <f>SUM('RSD C'!E18)</f>
        <v>0</v>
      </c>
      <c r="V18" s="20"/>
      <c r="W18" s="32">
        <f>SUM('RSD D'!C18)</f>
        <v>0</v>
      </c>
      <c r="X18" s="27">
        <f>SUM('RSD D'!D18)</f>
        <v>0</v>
      </c>
      <c r="Y18" s="49">
        <f>SUM('RSD D'!E18)</f>
        <v>0</v>
      </c>
      <c r="Z18" s="34"/>
    </row>
    <row r="19" spans="1:26" ht="12.75">
      <c r="A19" s="30" t="s">
        <v>284</v>
      </c>
      <c r="B19" t="s">
        <v>218</v>
      </c>
      <c r="C19" s="81" t="s">
        <v>273</v>
      </c>
      <c r="D19" s="69">
        <f t="shared" si="1"/>
        <v>5</v>
      </c>
      <c r="E19" s="20" t="s">
        <v>109</v>
      </c>
      <c r="F19" s="20" t="s">
        <v>109</v>
      </c>
      <c r="G19" s="65">
        <f>SUM(BLB!C19)</f>
        <v>1</v>
      </c>
      <c r="H19" s="36">
        <f>SUM(BLB!D19)</f>
        <v>0</v>
      </c>
      <c r="I19" s="30">
        <f>SUM(BLB!E19)</f>
        <v>1</v>
      </c>
      <c r="J19" s="28"/>
      <c r="K19" s="32">
        <f>SUM('RSD A'!C19)</f>
        <v>1</v>
      </c>
      <c r="L19" s="27">
        <f>SUM('RSD A'!D19)</f>
        <v>1</v>
      </c>
      <c r="M19" s="30">
        <f>SUM('RSD A'!E19)</f>
        <v>2</v>
      </c>
      <c r="N19" s="28"/>
      <c r="O19" s="32">
        <f>SUM('RSD B'!C19)</f>
        <v>0</v>
      </c>
      <c r="P19" s="27">
        <f>SUM('RSD B'!D19)</f>
        <v>0</v>
      </c>
      <c r="Q19" s="30">
        <f>SUM('RSD B'!E19)</f>
        <v>0</v>
      </c>
      <c r="R19" s="20"/>
      <c r="S19" s="32">
        <f>SUM('RSD C'!C19)</f>
        <v>1</v>
      </c>
      <c r="T19" s="27">
        <f>SUM('RSD C'!D19)</f>
        <v>0</v>
      </c>
      <c r="U19" s="30">
        <f>SUM('RSD C'!E19)</f>
        <v>1</v>
      </c>
      <c r="V19" s="20"/>
      <c r="W19" s="32">
        <f>SUM('RSD D'!C19)</f>
        <v>0</v>
      </c>
      <c r="X19" s="27">
        <f>SUM('RSD D'!D19)</f>
        <v>1</v>
      </c>
      <c r="Y19" s="49">
        <f>SUM('RSD D'!E19)</f>
        <v>1</v>
      </c>
      <c r="Z19" s="34"/>
    </row>
    <row r="20" spans="1:26" ht="12.75">
      <c r="A20" s="30" t="s">
        <v>285</v>
      </c>
      <c r="B20" t="s">
        <v>275</v>
      </c>
      <c r="C20" s="81" t="s">
        <v>276</v>
      </c>
      <c r="D20" s="69">
        <f t="shared" si="1"/>
        <v>1</v>
      </c>
      <c r="E20" s="69">
        <f>SUM(BLB!F20+'RSD A'!F20+'RSD B'!F20+'RSD C'!F20+'RSD D'!F20)</f>
        <v>2</v>
      </c>
      <c r="F20" s="69">
        <f>SUM(D20+D21-E20)</f>
        <v>-1</v>
      </c>
      <c r="G20" s="65">
        <f>SUM(BLB!C20)</f>
        <v>0</v>
      </c>
      <c r="H20" s="36">
        <f>SUM(BLB!D20)</f>
        <v>0</v>
      </c>
      <c r="I20" s="30">
        <f>SUM(BLB!E20)</f>
        <v>0</v>
      </c>
      <c r="J20" s="28"/>
      <c r="K20" s="32">
        <f>SUM('RSD A'!C20)</f>
        <v>0</v>
      </c>
      <c r="L20" s="27">
        <f>SUM('RSD A'!D20)</f>
        <v>0</v>
      </c>
      <c r="M20" s="30">
        <f>SUM('RSD A'!E20)</f>
        <v>0</v>
      </c>
      <c r="N20" s="28"/>
      <c r="O20" s="32">
        <f>SUM('RSD B'!C20)</f>
        <v>0</v>
      </c>
      <c r="P20" s="27">
        <f>SUM('RSD B'!D20)</f>
        <v>0</v>
      </c>
      <c r="Q20" s="30">
        <f>SUM('RSD B'!E20)</f>
        <v>0</v>
      </c>
      <c r="R20" s="20"/>
      <c r="S20" s="32">
        <f>SUM('RSD C'!C20)</f>
        <v>0</v>
      </c>
      <c r="T20" s="27">
        <f>SUM('RSD C'!D20)</f>
        <v>1</v>
      </c>
      <c r="U20" s="30">
        <f>SUM('RSD C'!E20)</f>
        <v>1</v>
      </c>
      <c r="V20" s="20"/>
      <c r="W20" s="32">
        <f>SUM('RSD D'!C20)</f>
        <v>0</v>
      </c>
      <c r="X20" s="27">
        <f>SUM('RSD D'!D20)</f>
        <v>0</v>
      </c>
      <c r="Y20" s="49">
        <f>SUM('RSD D'!E20)</f>
        <v>0</v>
      </c>
      <c r="Z20" s="34"/>
    </row>
    <row r="21" spans="1:26" ht="13.5" thickBot="1">
      <c r="A21" s="30" t="s">
        <v>285</v>
      </c>
      <c r="B21" t="s">
        <v>217</v>
      </c>
      <c r="C21" s="81" t="s">
        <v>205</v>
      </c>
      <c r="D21" s="84">
        <f t="shared" si="1"/>
        <v>0</v>
      </c>
      <c r="E21" s="20" t="s">
        <v>109</v>
      </c>
      <c r="F21" s="20" t="s">
        <v>109</v>
      </c>
      <c r="G21" s="65">
        <f>SUM(BLB!C21)</f>
        <v>0</v>
      </c>
      <c r="H21" s="36">
        <f>SUM(BLB!D21)</f>
        <v>0</v>
      </c>
      <c r="I21" s="30">
        <f>SUM(BLB!E21)</f>
        <v>0</v>
      </c>
      <c r="J21" s="28"/>
      <c r="K21" s="32">
        <f>SUM('RSD A'!C21)</f>
        <v>0</v>
      </c>
      <c r="L21" s="27">
        <f>SUM('RSD A'!D21)</f>
        <v>0</v>
      </c>
      <c r="M21" s="30">
        <f>SUM('RSD A'!E21)</f>
        <v>0</v>
      </c>
      <c r="N21" s="28"/>
      <c r="O21" s="32">
        <f>SUM('RSD B'!C21)</f>
        <v>0</v>
      </c>
      <c r="P21" s="27">
        <f>SUM('RSD B'!D21)</f>
        <v>0</v>
      </c>
      <c r="Q21" s="30">
        <f>SUM('RSD B'!E21)</f>
        <v>0</v>
      </c>
      <c r="R21" s="20"/>
      <c r="S21" s="32">
        <f>SUM('RSD C'!C21)</f>
        <v>0</v>
      </c>
      <c r="T21" s="27">
        <f>SUM('RSD C'!D21)</f>
        <v>0</v>
      </c>
      <c r="U21" s="30">
        <f>SUM('RSD C'!E21)</f>
        <v>0</v>
      </c>
      <c r="V21" s="20"/>
      <c r="W21" s="32">
        <f>SUM('RSD D'!C21)</f>
        <v>0</v>
      </c>
      <c r="X21" s="27">
        <f>SUM('RSD D'!D21)</f>
        <v>0</v>
      </c>
      <c r="Y21" s="49">
        <f>SUM('RSD D'!E21)</f>
        <v>0</v>
      </c>
      <c r="Z21" s="34"/>
    </row>
    <row r="22" spans="1:26" ht="13.5" thickBot="1">
      <c r="A22" s="95" t="s">
        <v>119</v>
      </c>
      <c r="B22" t="s">
        <v>706</v>
      </c>
      <c r="C22" s="81" t="s">
        <v>162</v>
      </c>
      <c r="D22" s="126">
        <f>SUM(I22+M22+Q22+U22+Y22)</f>
        <v>0</v>
      </c>
      <c r="E22" s="127">
        <f>SUM(D23+BLB!F22+'RSD A'!F22+'RSD B'!F22+'RSD C'!F22+'RSD D'!F22)</f>
        <v>18</v>
      </c>
      <c r="F22" s="127">
        <f>SUM(D22-E22+D23)</f>
        <v>0</v>
      </c>
      <c r="G22" s="92">
        <f>SUM(BLB!C22)</f>
        <v>0</v>
      </c>
      <c r="H22" s="94">
        <f>SUM(BLB!D22)</f>
        <v>0</v>
      </c>
      <c r="I22" s="95">
        <f>SUM(BLB!E22)</f>
        <v>0</v>
      </c>
      <c r="J22" s="128"/>
      <c r="K22" s="96">
        <f>SUM('RSD A'!C22)</f>
        <v>0</v>
      </c>
      <c r="L22" s="97">
        <f>SUM('RSD A'!D22)</f>
        <v>0</v>
      </c>
      <c r="M22" s="95">
        <f>SUM('RSD A'!E22)</f>
        <v>0</v>
      </c>
      <c r="N22" s="128"/>
      <c r="O22" s="96">
        <f>SUM('RSD B'!C22)</f>
        <v>0</v>
      </c>
      <c r="P22" s="97">
        <f>SUM('RSD B'!D22)</f>
        <v>0</v>
      </c>
      <c r="Q22" s="95">
        <f>SUM('RSD B'!E22)</f>
        <v>0</v>
      </c>
      <c r="R22" s="117"/>
      <c r="S22" s="96">
        <f>SUM('RSD C'!C22)</f>
        <v>0</v>
      </c>
      <c r="T22" s="97">
        <f>SUM('RSD C'!D22)</f>
        <v>0</v>
      </c>
      <c r="U22" s="95">
        <f>SUM('RSD C'!E22)</f>
        <v>0</v>
      </c>
      <c r="V22" s="117"/>
      <c r="W22" s="96">
        <f>SUM('RSD D'!C22)</f>
        <v>0</v>
      </c>
      <c r="X22" s="97">
        <f>SUM('RSD D'!D22)</f>
        <v>0</v>
      </c>
      <c r="Y22" s="98">
        <f>SUM('RSD D'!E22)</f>
        <v>0</v>
      </c>
      <c r="Z22" s="109"/>
    </row>
    <row r="23" spans="1:26" ht="13.5" thickBot="1">
      <c r="A23" s="131"/>
      <c r="B23" s="142"/>
      <c r="C23" s="229" t="s">
        <v>214</v>
      </c>
      <c r="D23" s="111">
        <v>18</v>
      </c>
      <c r="E23" s="140"/>
      <c r="F23" s="131"/>
      <c r="G23" s="134"/>
      <c r="H23" s="134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</row>
    <row r="24" spans="1:26" ht="12.75">
      <c r="A24" s="118" t="s">
        <v>13</v>
      </c>
      <c r="B24" t="s">
        <v>128</v>
      </c>
      <c r="C24" s="81" t="s">
        <v>286</v>
      </c>
      <c r="D24" s="85">
        <f>SUM(I24+M24+Q24+U24+Y24)</f>
        <v>57</v>
      </c>
      <c r="E24" s="85">
        <f>SUM(BLB!F24+'RSD A'!F24+'RSD B'!F24+'RSD C'!F24+'RSD D'!F24)</f>
        <v>69</v>
      </c>
      <c r="F24" s="85">
        <f>SUM(D24+D27-E24)</f>
        <v>-11</v>
      </c>
      <c r="G24" s="119">
        <f>SUM(BLB!C24)</f>
        <v>3</v>
      </c>
      <c r="H24" s="120">
        <f>SUM(BLB!D24)</f>
        <v>2</v>
      </c>
      <c r="I24" s="118">
        <f>SUM(BLB!E24)</f>
        <v>5</v>
      </c>
      <c r="J24" s="129"/>
      <c r="K24" s="121">
        <f>SUM('RSD A'!C24)</f>
        <v>6</v>
      </c>
      <c r="L24" s="122">
        <f>SUM('RSD A'!D24)</f>
        <v>2</v>
      </c>
      <c r="M24" s="118">
        <f>SUM('RSD A'!E24)</f>
        <v>8</v>
      </c>
      <c r="N24" s="129"/>
      <c r="O24" s="121">
        <f>SUM('RSD B'!C24)</f>
        <v>15</v>
      </c>
      <c r="P24" s="122">
        <f>SUM('RSD B'!D24)</f>
        <v>4</v>
      </c>
      <c r="Q24" s="118">
        <f>SUM('RSD B'!E24)</f>
        <v>19</v>
      </c>
      <c r="R24" s="130"/>
      <c r="S24" s="121">
        <f>SUM('RSD C'!C24)</f>
        <v>12</v>
      </c>
      <c r="T24" s="122">
        <f>SUM('RSD C'!D24)</f>
        <v>2</v>
      </c>
      <c r="U24" s="118">
        <f>SUM('RSD C'!E24)</f>
        <v>14</v>
      </c>
      <c r="V24" s="130"/>
      <c r="W24" s="121">
        <f>SUM('RSD D'!C24)</f>
        <v>10</v>
      </c>
      <c r="X24" s="122">
        <f>SUM('RSD D'!D24)</f>
        <v>1</v>
      </c>
      <c r="Y24" s="124">
        <f>SUM('RSD D'!E24)</f>
        <v>11</v>
      </c>
      <c r="Z24" s="125"/>
    </row>
    <row r="25" spans="1:26" ht="12.75">
      <c r="A25" s="30" t="s">
        <v>13</v>
      </c>
      <c r="B25" t="s">
        <v>145</v>
      </c>
      <c r="C25" s="81" t="s">
        <v>290</v>
      </c>
      <c r="D25" s="20" t="s">
        <v>109</v>
      </c>
      <c r="E25" s="20" t="s">
        <v>109</v>
      </c>
      <c r="F25" s="20" t="s">
        <v>109</v>
      </c>
      <c r="G25" s="67" t="s">
        <v>109</v>
      </c>
      <c r="H25" s="37" t="s">
        <v>109</v>
      </c>
      <c r="I25" s="21" t="s">
        <v>109</v>
      </c>
      <c r="J25" s="21" t="s">
        <v>109</v>
      </c>
      <c r="K25" s="21" t="s">
        <v>109</v>
      </c>
      <c r="L25" s="21" t="s">
        <v>109</v>
      </c>
      <c r="M25" s="21" t="s">
        <v>109</v>
      </c>
      <c r="N25" s="21" t="s">
        <v>109</v>
      </c>
      <c r="O25" s="21" t="s">
        <v>109</v>
      </c>
      <c r="P25" s="21" t="s">
        <v>109</v>
      </c>
      <c r="Q25" s="21" t="s">
        <v>109</v>
      </c>
      <c r="R25" s="21" t="s">
        <v>109</v>
      </c>
      <c r="S25" s="21" t="s">
        <v>109</v>
      </c>
      <c r="T25" s="21" t="s">
        <v>109</v>
      </c>
      <c r="U25" s="21" t="s">
        <v>109</v>
      </c>
      <c r="V25" s="21" t="s">
        <v>109</v>
      </c>
      <c r="W25" s="21" t="s">
        <v>109</v>
      </c>
      <c r="X25" s="21" t="s">
        <v>109</v>
      </c>
      <c r="Y25" s="21" t="s">
        <v>109</v>
      </c>
      <c r="Z25" s="34"/>
    </row>
    <row r="26" spans="1:26" ht="12.75">
      <c r="A26" s="30" t="s">
        <v>13</v>
      </c>
      <c r="B26" t="s">
        <v>146</v>
      </c>
      <c r="C26" s="81" t="s">
        <v>291</v>
      </c>
      <c r="D26" s="20" t="s">
        <v>109</v>
      </c>
      <c r="E26" s="20" t="s">
        <v>109</v>
      </c>
      <c r="F26" s="20" t="s">
        <v>109</v>
      </c>
      <c r="G26" s="67" t="s">
        <v>109</v>
      </c>
      <c r="H26" s="37" t="s">
        <v>109</v>
      </c>
      <c r="I26" s="21" t="s">
        <v>109</v>
      </c>
      <c r="J26" s="21" t="s">
        <v>109</v>
      </c>
      <c r="K26" s="21" t="s">
        <v>109</v>
      </c>
      <c r="L26" s="21" t="s">
        <v>109</v>
      </c>
      <c r="M26" s="21" t="s">
        <v>109</v>
      </c>
      <c r="N26" s="21" t="s">
        <v>109</v>
      </c>
      <c r="O26" s="21" t="s">
        <v>109</v>
      </c>
      <c r="P26" s="21" t="s">
        <v>109</v>
      </c>
      <c r="Q26" s="21" t="s">
        <v>109</v>
      </c>
      <c r="R26" s="21" t="s">
        <v>109</v>
      </c>
      <c r="S26" s="21" t="s">
        <v>109</v>
      </c>
      <c r="T26" s="21" t="s">
        <v>109</v>
      </c>
      <c r="U26" s="21" t="s">
        <v>109</v>
      </c>
      <c r="V26" s="21" t="s">
        <v>109</v>
      </c>
      <c r="W26" s="21" t="s">
        <v>109</v>
      </c>
      <c r="X26" s="21" t="s">
        <v>109</v>
      </c>
      <c r="Y26" s="21" t="s">
        <v>109</v>
      </c>
      <c r="Z26" s="34"/>
    </row>
    <row r="27" spans="1:26" ht="12.75">
      <c r="A27" s="95" t="s">
        <v>289</v>
      </c>
      <c r="B27" t="s">
        <v>51</v>
      </c>
      <c r="C27" s="81" t="s">
        <v>288</v>
      </c>
      <c r="D27" s="84">
        <f>SUM(I27+M27+Q27+U27+Y27)</f>
        <v>1</v>
      </c>
      <c r="E27" s="117" t="s">
        <v>109</v>
      </c>
      <c r="F27" s="117" t="s">
        <v>109</v>
      </c>
      <c r="G27" s="92">
        <f>SUM(BLB!C27)</f>
        <v>1</v>
      </c>
      <c r="H27" s="94">
        <f>SUM(BLB!D27)</f>
        <v>0</v>
      </c>
      <c r="I27" s="95">
        <f>SUM(BLB!E27)</f>
        <v>1</v>
      </c>
      <c r="J27" s="41"/>
      <c r="K27" s="96">
        <f>SUM('RSD A'!C27)</f>
        <v>0</v>
      </c>
      <c r="L27" s="97">
        <f>SUM('RSD A'!D27)</f>
        <v>0</v>
      </c>
      <c r="M27" s="95">
        <f>SUM('RSD A'!E27)</f>
        <v>0</v>
      </c>
      <c r="N27" s="41"/>
      <c r="O27" s="96">
        <f>SUM('RSD B'!C27)</f>
        <v>0</v>
      </c>
      <c r="P27" s="97">
        <f>SUM('RSD B'!D27)</f>
        <v>0</v>
      </c>
      <c r="Q27" s="95">
        <f>SUM('RSD B'!E27)</f>
        <v>0</v>
      </c>
      <c r="R27" s="91"/>
      <c r="S27" s="96">
        <f>SUM('RSD C'!C27)</f>
        <v>0</v>
      </c>
      <c r="T27" s="97">
        <f>SUM('RSD C'!D27)</f>
        <v>0</v>
      </c>
      <c r="U27" s="95">
        <f>SUM('RSD C'!E27)</f>
        <v>0</v>
      </c>
      <c r="V27" s="91"/>
      <c r="W27" s="96">
        <f>SUM('RSD D'!C27)</f>
        <v>0</v>
      </c>
      <c r="X27" s="97">
        <f>SUM('RSD D'!D27)</f>
        <v>0</v>
      </c>
      <c r="Y27" s="98">
        <f>SUM('RSD D'!E27)</f>
        <v>0</v>
      </c>
      <c r="Z27" s="109"/>
    </row>
    <row r="28" spans="1:26" ht="12.75">
      <c r="A28" s="131"/>
      <c r="B28" s="132"/>
      <c r="C28" s="133"/>
      <c r="D28" s="131"/>
      <c r="E28" s="131"/>
      <c r="F28" s="131"/>
      <c r="G28" s="136"/>
      <c r="H28" s="134"/>
      <c r="I28" s="131"/>
      <c r="J28" s="137"/>
      <c r="K28" s="138"/>
      <c r="L28" s="138"/>
      <c r="M28" s="131"/>
      <c r="N28" s="137"/>
      <c r="O28" s="138"/>
      <c r="P28" s="138"/>
      <c r="Q28" s="138"/>
      <c r="R28" s="139"/>
      <c r="S28" s="138"/>
      <c r="T28" s="138"/>
      <c r="U28" s="138"/>
      <c r="V28" s="139"/>
      <c r="W28" s="138"/>
      <c r="X28" s="138"/>
      <c r="Y28" s="139"/>
      <c r="Z28" s="132"/>
    </row>
    <row r="29" spans="1:26" ht="12.75">
      <c r="A29" s="118" t="s">
        <v>14</v>
      </c>
      <c r="B29" t="s">
        <v>129</v>
      </c>
      <c r="C29" s="81" t="s">
        <v>292</v>
      </c>
      <c r="D29" s="85">
        <f>SUM(I29+M29+Q29+U29+Y29)</f>
        <v>53</v>
      </c>
      <c r="E29" s="85">
        <f>SUM(BLB!F29+'RSD A'!F29+'RSD B'!F29+'RSD C'!F29+'RSD D'!F29)</f>
        <v>166</v>
      </c>
      <c r="F29" s="85">
        <f>SUM(D32+D31+D30+D29-E29)</f>
        <v>-30</v>
      </c>
      <c r="G29" s="119">
        <f>SUM(BLB!C29)</f>
        <v>6</v>
      </c>
      <c r="H29" s="120">
        <f>SUM(BLB!D29)</f>
        <v>2</v>
      </c>
      <c r="I29" s="118">
        <f>SUM(BLB!E29)</f>
        <v>8</v>
      </c>
      <c r="J29" s="129"/>
      <c r="K29" s="121">
        <f>SUM('RSD A'!C29)</f>
        <v>5</v>
      </c>
      <c r="L29" s="122">
        <f>SUM('RSD A'!D29)</f>
        <v>6</v>
      </c>
      <c r="M29" s="118">
        <f>SUM('RSD A'!E29)</f>
        <v>11</v>
      </c>
      <c r="N29" s="129"/>
      <c r="O29" s="121">
        <f>SUM('RSD B'!C29)</f>
        <v>5</v>
      </c>
      <c r="P29" s="122">
        <f>SUM('RSD B'!D29)</f>
        <v>7</v>
      </c>
      <c r="Q29" s="118">
        <f>SUM('RSD B'!E29)</f>
        <v>12</v>
      </c>
      <c r="R29" s="130"/>
      <c r="S29" s="121">
        <f>SUM('RSD C'!C29)</f>
        <v>9</v>
      </c>
      <c r="T29" s="122">
        <f>SUM('RSD C'!D29)</f>
        <v>3</v>
      </c>
      <c r="U29" s="118">
        <f>SUM('RSD C'!E29)</f>
        <v>12</v>
      </c>
      <c r="V29" s="130"/>
      <c r="W29" s="121">
        <f>SUM('RSD D'!C29)</f>
        <v>6</v>
      </c>
      <c r="X29" s="122">
        <f>SUM('RSD D'!D29)</f>
        <v>4</v>
      </c>
      <c r="Y29" s="124">
        <f>SUM('RSD D'!E29)</f>
        <v>10</v>
      </c>
      <c r="Z29" s="125"/>
    </row>
    <row r="30" spans="1:26" ht="12.75">
      <c r="A30" s="30" t="s">
        <v>14</v>
      </c>
      <c r="B30" t="s">
        <v>147</v>
      </c>
      <c r="C30" s="81" t="s">
        <v>293</v>
      </c>
      <c r="D30" s="69">
        <f>SUM(I30+M30+Q30+U30+Y30)</f>
        <v>78</v>
      </c>
      <c r="E30" s="20" t="s">
        <v>109</v>
      </c>
      <c r="F30" s="20" t="s">
        <v>109</v>
      </c>
      <c r="G30" s="65">
        <f>SUM(BLB!C30)</f>
        <v>20</v>
      </c>
      <c r="H30" s="36">
        <f>SUM(BLB!D30)</f>
        <v>9</v>
      </c>
      <c r="I30" s="30">
        <f>SUM(BLB!E30)</f>
        <v>29</v>
      </c>
      <c r="J30" s="29"/>
      <c r="K30" s="32">
        <f>SUM('RSD A'!C30)</f>
        <v>7</v>
      </c>
      <c r="L30" s="27">
        <f>SUM('RSD A'!D30)</f>
        <v>7</v>
      </c>
      <c r="M30" s="30">
        <f>SUM('RSD A'!E30)</f>
        <v>14</v>
      </c>
      <c r="N30" s="29"/>
      <c r="O30" s="32">
        <f>SUM('RSD B'!C30)</f>
        <v>6</v>
      </c>
      <c r="P30" s="27">
        <f>SUM('RSD B'!D30)</f>
        <v>5</v>
      </c>
      <c r="Q30" s="30">
        <f>SUM('RSD B'!E30)</f>
        <v>11</v>
      </c>
      <c r="R30" s="21"/>
      <c r="S30" s="32">
        <f>SUM('RSD C'!C30)</f>
        <v>7</v>
      </c>
      <c r="T30" s="27">
        <f>SUM('RSD C'!D30)</f>
        <v>5</v>
      </c>
      <c r="U30" s="30">
        <f>SUM('RSD C'!E30)</f>
        <v>12</v>
      </c>
      <c r="V30" s="21"/>
      <c r="W30" s="32">
        <f>SUM('RSD D'!C30)</f>
        <v>9</v>
      </c>
      <c r="X30" s="27">
        <f>SUM('RSD D'!D30)</f>
        <v>3</v>
      </c>
      <c r="Y30" s="49">
        <f>SUM('RSD D'!E30)</f>
        <v>12</v>
      </c>
      <c r="Z30" s="34"/>
    </row>
    <row r="31" spans="1:26" ht="12.75">
      <c r="A31" s="30" t="s">
        <v>14</v>
      </c>
      <c r="B31" t="s">
        <v>295</v>
      </c>
      <c r="C31" s="81" t="s">
        <v>294</v>
      </c>
      <c r="D31" s="69">
        <f>SUM(I31+M31+Q31+U31+Y31)</f>
        <v>5</v>
      </c>
      <c r="E31" s="20" t="s">
        <v>109</v>
      </c>
      <c r="F31" s="20" t="s">
        <v>109</v>
      </c>
      <c r="G31" s="65">
        <f>SUM(BLB!C31)</f>
        <v>0</v>
      </c>
      <c r="H31" s="36">
        <f>SUM(BLB!D31)</f>
        <v>0</v>
      </c>
      <c r="I31" s="30">
        <f>SUM(BLB!E31)</f>
        <v>0</v>
      </c>
      <c r="J31" s="29"/>
      <c r="K31" s="32">
        <f>SUM('RSD A'!C31)</f>
        <v>0</v>
      </c>
      <c r="L31" s="27">
        <f>SUM('RSD A'!D31)</f>
        <v>1</v>
      </c>
      <c r="M31" s="30">
        <f>SUM('RSD A'!E31)</f>
        <v>1</v>
      </c>
      <c r="N31" s="29"/>
      <c r="O31" s="32">
        <f>SUM('RSD B'!C31)</f>
        <v>1</v>
      </c>
      <c r="P31" s="27">
        <f>SUM('RSD B'!D31)</f>
        <v>2</v>
      </c>
      <c r="Q31" s="30">
        <f>SUM('RSD B'!E31)</f>
        <v>3</v>
      </c>
      <c r="R31" s="21"/>
      <c r="S31" s="32">
        <f>SUM('RSD C'!C31)</f>
        <v>0</v>
      </c>
      <c r="T31" s="27">
        <f>SUM('RSD C'!D31)</f>
        <v>0</v>
      </c>
      <c r="U31" s="30">
        <f>SUM('RSD C'!E31)</f>
        <v>0</v>
      </c>
      <c r="V31" s="21"/>
      <c r="W31" s="32">
        <f>SUM('RSD D'!C31)</f>
        <v>1</v>
      </c>
      <c r="X31" s="27">
        <f>SUM('RSD D'!D31)</f>
        <v>0</v>
      </c>
      <c r="Y31" s="49">
        <f>SUM('RSD D'!E31)</f>
        <v>1</v>
      </c>
      <c r="Z31" s="34"/>
    </row>
    <row r="32" spans="1:26" ht="12.75">
      <c r="A32" s="30" t="s">
        <v>14</v>
      </c>
      <c r="B32" t="s">
        <v>334</v>
      </c>
      <c r="C32" s="81" t="s">
        <v>336</v>
      </c>
      <c r="D32" s="69">
        <f>SUM(I32+M32+Q32+U32+Y32)</f>
        <v>0</v>
      </c>
      <c r="E32" s="20" t="s">
        <v>109</v>
      </c>
      <c r="F32" s="20" t="s">
        <v>109</v>
      </c>
      <c r="G32" s="119">
        <f>SUM(BLB!C32)</f>
        <v>0</v>
      </c>
      <c r="H32" s="120">
        <f>SUM(BLB!D32)</f>
        <v>0</v>
      </c>
      <c r="I32" s="118">
        <f>SUM(BLB!E32)</f>
        <v>0</v>
      </c>
      <c r="J32" s="129"/>
      <c r="K32" s="121">
        <f>SUM('RSD A'!C32)</f>
        <v>0</v>
      </c>
      <c r="L32" s="122">
        <f>SUM('RSD A'!D32)</f>
        <v>0</v>
      </c>
      <c r="M32" s="118">
        <f>SUM('RSD A'!E32)</f>
        <v>0</v>
      </c>
      <c r="N32" s="129"/>
      <c r="O32" s="121">
        <f>SUM('RSD B'!C32)</f>
        <v>0</v>
      </c>
      <c r="P32" s="122">
        <f>SUM('RSD B'!D32)</f>
        <v>0</v>
      </c>
      <c r="Q32" s="118">
        <f>SUM('RSD B'!E32)</f>
        <v>0</v>
      </c>
      <c r="R32" s="130"/>
      <c r="S32" s="121">
        <f>SUM('RSD C'!C32)</f>
        <v>0</v>
      </c>
      <c r="T32" s="122">
        <f>SUM('RSD C'!D32)</f>
        <v>0</v>
      </c>
      <c r="U32" s="118">
        <f>SUM('RSD C'!E32)</f>
        <v>0</v>
      </c>
      <c r="V32" s="130"/>
      <c r="W32" s="121">
        <f>SUM('RSD D'!C32)</f>
        <v>0</v>
      </c>
      <c r="X32" s="122">
        <f>SUM('RSD D'!D32)</f>
        <v>0</v>
      </c>
      <c r="Y32" s="124">
        <f>SUM('RSD D'!E32)</f>
        <v>0</v>
      </c>
      <c r="Z32" s="125"/>
    </row>
    <row r="33" spans="1:26" ht="12.75">
      <c r="A33" s="30" t="s">
        <v>14</v>
      </c>
      <c r="B33" t="s">
        <v>53</v>
      </c>
      <c r="C33" s="81" t="s">
        <v>299</v>
      </c>
      <c r="D33" s="20" t="s">
        <v>109</v>
      </c>
      <c r="E33" s="20" t="s">
        <v>109</v>
      </c>
      <c r="F33" s="20" t="s">
        <v>109</v>
      </c>
      <c r="G33" s="68" t="s">
        <v>109</v>
      </c>
      <c r="H33" s="38" t="s">
        <v>109</v>
      </c>
      <c r="I33" s="20" t="s">
        <v>109</v>
      </c>
      <c r="J33" s="20" t="s">
        <v>109</v>
      </c>
      <c r="K33" s="20" t="s">
        <v>109</v>
      </c>
      <c r="L33" s="20" t="s">
        <v>109</v>
      </c>
      <c r="M33" s="20" t="s">
        <v>109</v>
      </c>
      <c r="N33" s="20" t="s">
        <v>109</v>
      </c>
      <c r="O33" s="20" t="s">
        <v>109</v>
      </c>
      <c r="P33" s="20" t="s">
        <v>109</v>
      </c>
      <c r="Q33" s="20" t="s">
        <v>109</v>
      </c>
      <c r="R33" s="20" t="s">
        <v>109</v>
      </c>
      <c r="S33" s="20" t="s">
        <v>109</v>
      </c>
      <c r="T33" s="20" t="s">
        <v>109</v>
      </c>
      <c r="U33" s="20" t="s">
        <v>109</v>
      </c>
      <c r="V33" s="20" t="s">
        <v>109</v>
      </c>
      <c r="W33" s="20" t="s">
        <v>109</v>
      </c>
      <c r="X33" s="20" t="s">
        <v>109</v>
      </c>
      <c r="Y33" s="21" t="s">
        <v>109</v>
      </c>
      <c r="Z33" s="34"/>
    </row>
    <row r="34" spans="1:26" ht="12.75">
      <c r="A34" s="30" t="s">
        <v>14</v>
      </c>
      <c r="B34" t="s">
        <v>121</v>
      </c>
      <c r="C34" s="81" t="s">
        <v>300</v>
      </c>
      <c r="D34" s="20" t="s">
        <v>109</v>
      </c>
      <c r="E34" s="20" t="s">
        <v>109</v>
      </c>
      <c r="F34" s="20" t="s">
        <v>109</v>
      </c>
      <c r="G34" s="68" t="s">
        <v>109</v>
      </c>
      <c r="H34" s="38" t="s">
        <v>109</v>
      </c>
      <c r="I34" s="20" t="s">
        <v>109</v>
      </c>
      <c r="J34" s="20" t="s">
        <v>109</v>
      </c>
      <c r="K34" s="20" t="s">
        <v>109</v>
      </c>
      <c r="L34" s="20" t="s">
        <v>109</v>
      </c>
      <c r="M34" s="20" t="s">
        <v>109</v>
      </c>
      <c r="N34" s="20" t="s">
        <v>109</v>
      </c>
      <c r="O34" s="20" t="s">
        <v>109</v>
      </c>
      <c r="P34" s="20" t="s">
        <v>109</v>
      </c>
      <c r="Q34" s="20" t="s">
        <v>109</v>
      </c>
      <c r="R34" s="20" t="s">
        <v>109</v>
      </c>
      <c r="S34" s="20" t="s">
        <v>109</v>
      </c>
      <c r="T34" s="20" t="s">
        <v>109</v>
      </c>
      <c r="U34" s="20" t="s">
        <v>109</v>
      </c>
      <c r="V34" s="20" t="s">
        <v>109</v>
      </c>
      <c r="W34" s="20" t="s">
        <v>109</v>
      </c>
      <c r="X34" s="20" t="s">
        <v>109</v>
      </c>
      <c r="Y34" s="21" t="s">
        <v>109</v>
      </c>
      <c r="Z34" s="34"/>
    </row>
    <row r="35" spans="1:26" ht="12.75">
      <c r="A35" s="30" t="s">
        <v>14</v>
      </c>
      <c r="B35" t="s">
        <v>123</v>
      </c>
      <c r="C35" s="81" t="s">
        <v>301</v>
      </c>
      <c r="D35" s="20" t="s">
        <v>109</v>
      </c>
      <c r="E35" s="20" t="s">
        <v>109</v>
      </c>
      <c r="F35" s="20" t="s">
        <v>109</v>
      </c>
      <c r="G35" s="68" t="s">
        <v>109</v>
      </c>
      <c r="H35" s="38" t="s">
        <v>109</v>
      </c>
      <c r="I35" s="20" t="s">
        <v>109</v>
      </c>
      <c r="J35" s="20" t="s">
        <v>109</v>
      </c>
      <c r="K35" s="20" t="s">
        <v>109</v>
      </c>
      <c r="L35" s="20" t="s">
        <v>109</v>
      </c>
      <c r="M35" s="20" t="s">
        <v>109</v>
      </c>
      <c r="N35" s="20" t="s">
        <v>109</v>
      </c>
      <c r="O35" s="20" t="s">
        <v>109</v>
      </c>
      <c r="P35" s="20" t="s">
        <v>109</v>
      </c>
      <c r="Q35" s="20" t="s">
        <v>109</v>
      </c>
      <c r="R35" s="20" t="s">
        <v>109</v>
      </c>
      <c r="S35" s="20" t="s">
        <v>109</v>
      </c>
      <c r="T35" s="20" t="s">
        <v>109</v>
      </c>
      <c r="U35" s="20" t="s">
        <v>109</v>
      </c>
      <c r="V35" s="20" t="s">
        <v>109</v>
      </c>
      <c r="W35" s="20" t="s">
        <v>109</v>
      </c>
      <c r="X35" s="20" t="s">
        <v>109</v>
      </c>
      <c r="Y35" s="21" t="s">
        <v>109</v>
      </c>
      <c r="Z35" s="34"/>
    </row>
    <row r="36" spans="1:26" ht="12.75">
      <c r="A36" s="137"/>
      <c r="B36" s="132"/>
      <c r="C36" s="133"/>
      <c r="D36" s="140"/>
      <c r="E36" s="131"/>
      <c r="F36" s="131"/>
      <c r="G36" s="136"/>
      <c r="H36" s="134"/>
      <c r="I36" s="131"/>
      <c r="J36" s="137"/>
      <c r="K36" s="138"/>
      <c r="L36" s="138"/>
      <c r="M36" s="131"/>
      <c r="N36" s="137"/>
      <c r="O36" s="138"/>
      <c r="P36" s="138"/>
      <c r="Q36" s="138"/>
      <c r="R36" s="139"/>
      <c r="S36" s="138"/>
      <c r="T36" s="138"/>
      <c r="U36" s="138"/>
      <c r="V36" s="139"/>
      <c r="W36" s="138"/>
      <c r="X36" s="138"/>
      <c r="Y36" s="139"/>
      <c r="Z36" s="132"/>
    </row>
    <row r="37" spans="1:26" ht="12.75">
      <c r="A37" s="30" t="s">
        <v>15</v>
      </c>
      <c r="B37" t="s">
        <v>338</v>
      </c>
      <c r="C37" s="81" t="s">
        <v>183</v>
      </c>
      <c r="D37" s="69">
        <f aca="true" t="shared" si="2" ref="D37:D49">SUM(I37+M37+Q37+U37+Y37)</f>
        <v>13</v>
      </c>
      <c r="E37" s="69">
        <f>SUM(BLB!F37+'RSD A'!F37+'RSD B'!F37+'RSD C'!F37+'RSD D'!F37)</f>
        <v>12</v>
      </c>
      <c r="F37" s="39">
        <f aca="true" t="shared" si="3" ref="F37:F49">SUM(D37-E37)</f>
        <v>1</v>
      </c>
      <c r="G37" s="65">
        <f>SUM(BLB!C37)</f>
        <v>1</v>
      </c>
      <c r="H37" s="36">
        <f>SUM(BLB!D37)</f>
        <v>1</v>
      </c>
      <c r="I37" s="30">
        <f>SUM(BLB!E37)</f>
        <v>2</v>
      </c>
      <c r="J37" s="28"/>
      <c r="K37" s="32">
        <f>SUM('RSD A'!C37)</f>
        <v>3</v>
      </c>
      <c r="L37" s="27">
        <f>SUM('RSD A'!D37)</f>
        <v>1</v>
      </c>
      <c r="M37" s="30">
        <f>SUM('RSD A'!E37)</f>
        <v>4</v>
      </c>
      <c r="N37" s="28"/>
      <c r="O37" s="32">
        <f>SUM('RSD B'!C37)</f>
        <v>1</v>
      </c>
      <c r="P37" s="27">
        <f>SUM('RSD B'!D37)</f>
        <v>2</v>
      </c>
      <c r="Q37" s="30">
        <f>SUM('RSD B'!E37)</f>
        <v>3</v>
      </c>
      <c r="R37" s="20"/>
      <c r="S37" s="32">
        <f>SUM('RSD C'!C37)</f>
        <v>1</v>
      </c>
      <c r="T37" s="27">
        <f>SUM('RSD C'!D37)</f>
        <v>0</v>
      </c>
      <c r="U37" s="30">
        <f>SUM('RSD C'!E37)</f>
        <v>1</v>
      </c>
      <c r="V37" s="20"/>
      <c r="W37" s="32">
        <f>SUM('RSD D'!C37)</f>
        <v>3</v>
      </c>
      <c r="X37" s="27">
        <f>SUM('RSD D'!D37)</f>
        <v>0</v>
      </c>
      <c r="Y37" s="49">
        <f>SUM('RSD D'!E37)</f>
        <v>3</v>
      </c>
      <c r="Z37" s="34"/>
    </row>
    <row r="38" spans="1:26" ht="12.75">
      <c r="A38" s="30" t="s">
        <v>15</v>
      </c>
      <c r="B38" t="s">
        <v>225</v>
      </c>
      <c r="C38" s="81" t="s">
        <v>181</v>
      </c>
      <c r="D38" s="69">
        <f t="shared" si="2"/>
        <v>1</v>
      </c>
      <c r="E38" s="69">
        <f>SUM(BLB!F38+'RSD A'!F38+'RSD B'!F38+'RSD C'!F38+'RSD D'!F38)</f>
        <v>1</v>
      </c>
      <c r="F38" s="39">
        <f t="shared" si="3"/>
        <v>0</v>
      </c>
      <c r="G38" s="65">
        <f>SUM(BLB!C38)</f>
        <v>1</v>
      </c>
      <c r="H38" s="36">
        <f>SUM(BLB!D38)</f>
        <v>0</v>
      </c>
      <c r="I38" s="30">
        <f>SUM(BLB!E38)</f>
        <v>1</v>
      </c>
      <c r="J38" s="28"/>
      <c r="K38" s="32">
        <f>SUM('RSD A'!C38)</f>
        <v>0</v>
      </c>
      <c r="L38" s="27">
        <f>SUM('RSD A'!D38)</f>
        <v>0</v>
      </c>
      <c r="M38" s="30">
        <f>SUM('RSD A'!E38)</f>
        <v>0</v>
      </c>
      <c r="N38" s="28"/>
      <c r="O38" s="32">
        <f>SUM('RSD B'!C38)</f>
        <v>0</v>
      </c>
      <c r="P38" s="27">
        <f>SUM('RSD B'!D38)</f>
        <v>0</v>
      </c>
      <c r="Q38" s="30">
        <f>SUM('RSD B'!E38)</f>
        <v>0</v>
      </c>
      <c r="R38" s="20"/>
      <c r="S38" s="32">
        <f>SUM('RSD C'!C38)</f>
        <v>0</v>
      </c>
      <c r="T38" s="27">
        <f>SUM('RSD C'!D38)</f>
        <v>0</v>
      </c>
      <c r="U38" s="30">
        <f>SUM('RSD C'!E38)</f>
        <v>0</v>
      </c>
      <c r="V38" s="20"/>
      <c r="W38" s="32">
        <f>SUM('RSD D'!C38)</f>
        <v>0</v>
      </c>
      <c r="X38" s="27">
        <f>SUM('RSD D'!D38)</f>
        <v>0</v>
      </c>
      <c r="Y38" s="49">
        <f>SUM('RSD D'!E38)</f>
        <v>0</v>
      </c>
      <c r="Z38" s="34"/>
    </row>
    <row r="39" spans="1:26" ht="12.75">
      <c r="A39" s="30" t="s">
        <v>15</v>
      </c>
      <c r="B39" t="s">
        <v>226</v>
      </c>
      <c r="C39" s="81" t="s">
        <v>182</v>
      </c>
      <c r="D39" s="69">
        <f t="shared" si="2"/>
        <v>16</v>
      </c>
      <c r="E39" s="69">
        <f>SUM(BLB!F39+'RSD A'!F39+'RSD B'!F39+'RSD C'!F39+'RSD D'!F39)</f>
        <v>13</v>
      </c>
      <c r="F39" s="39">
        <f t="shared" si="3"/>
        <v>3</v>
      </c>
      <c r="G39" s="65">
        <f>SUM(BLB!C39)</f>
        <v>0</v>
      </c>
      <c r="H39" s="36">
        <f>SUM(BLB!D39)</f>
        <v>0</v>
      </c>
      <c r="I39" s="30">
        <f>SUM(BLB!E39)</f>
        <v>0</v>
      </c>
      <c r="J39" s="28"/>
      <c r="K39" s="32">
        <f>SUM('RSD A'!C39)</f>
        <v>2</v>
      </c>
      <c r="L39" s="27">
        <f>SUM('RSD A'!D39)</f>
        <v>3</v>
      </c>
      <c r="M39" s="30">
        <f>SUM('RSD A'!E39)</f>
        <v>5</v>
      </c>
      <c r="N39" s="28"/>
      <c r="O39" s="32">
        <f>SUM('RSD B'!C39)</f>
        <v>2</v>
      </c>
      <c r="P39" s="27">
        <f>SUM('RSD B'!D39)</f>
        <v>2</v>
      </c>
      <c r="Q39" s="30">
        <f>SUM('RSD B'!E39)</f>
        <v>4</v>
      </c>
      <c r="R39" s="20"/>
      <c r="S39" s="32">
        <f>SUM('RSD C'!C39)</f>
        <v>1</v>
      </c>
      <c r="T39" s="27">
        <f>SUM('RSD C'!D39)</f>
        <v>2</v>
      </c>
      <c r="U39" s="30">
        <f>SUM('RSD C'!E39)</f>
        <v>3</v>
      </c>
      <c r="V39" s="20"/>
      <c r="W39" s="32">
        <f>SUM('RSD D'!C39)</f>
        <v>2</v>
      </c>
      <c r="X39" s="27">
        <f>SUM('RSD D'!D39)</f>
        <v>2</v>
      </c>
      <c r="Y39" s="49">
        <f>SUM('RSD D'!E39)</f>
        <v>4</v>
      </c>
      <c r="Z39" s="34"/>
    </row>
    <row r="40" spans="1:26" ht="12.75">
      <c r="A40" s="30" t="s">
        <v>15</v>
      </c>
      <c r="B40" t="s">
        <v>228</v>
      </c>
      <c r="C40" s="81" t="s">
        <v>303</v>
      </c>
      <c r="D40" s="69">
        <f t="shared" si="2"/>
        <v>38</v>
      </c>
      <c r="E40" s="69">
        <f>SUM(BLB!F40+'RSD A'!F40+'RSD B'!F40+'RSD C'!F40+'RSD D'!F40)</f>
        <v>46</v>
      </c>
      <c r="F40" s="39">
        <f t="shared" si="3"/>
        <v>-8</v>
      </c>
      <c r="G40" s="65">
        <f>SUM(BLB!C40)</f>
        <v>0</v>
      </c>
      <c r="H40" s="36">
        <f>SUM(BLB!D40)</f>
        <v>1</v>
      </c>
      <c r="I40" s="30">
        <f>SUM(BLB!E40)</f>
        <v>1</v>
      </c>
      <c r="J40" s="28"/>
      <c r="K40" s="32">
        <f>SUM('RSD A'!C40)</f>
        <v>3</v>
      </c>
      <c r="L40" s="27">
        <f>SUM('RSD A'!D40)</f>
        <v>3</v>
      </c>
      <c r="M40" s="30">
        <f>SUM('RSD A'!E40)</f>
        <v>6</v>
      </c>
      <c r="N40" s="28"/>
      <c r="O40" s="32">
        <f>SUM('RSD B'!C40)</f>
        <v>4</v>
      </c>
      <c r="P40" s="27">
        <f>SUM('RSD B'!D40)</f>
        <v>6</v>
      </c>
      <c r="Q40" s="30">
        <f>SUM('RSD B'!E40)</f>
        <v>10</v>
      </c>
      <c r="R40" s="20"/>
      <c r="S40" s="32">
        <f>SUM('RSD C'!C40)</f>
        <v>8</v>
      </c>
      <c r="T40" s="27">
        <f>SUM('RSD C'!D40)</f>
        <v>4</v>
      </c>
      <c r="U40" s="30">
        <f>SUM('RSD C'!E40)</f>
        <v>12</v>
      </c>
      <c r="V40" s="20"/>
      <c r="W40" s="32">
        <f>SUM('RSD D'!C40)</f>
        <v>6</v>
      </c>
      <c r="X40" s="27">
        <f>SUM('RSD D'!D40)</f>
        <v>3</v>
      </c>
      <c r="Y40" s="49">
        <f>SUM('RSD D'!E40)</f>
        <v>9</v>
      </c>
      <c r="Z40" s="34"/>
    </row>
    <row r="41" spans="1:26" ht="12.75">
      <c r="A41" s="30" t="s">
        <v>15</v>
      </c>
      <c r="B41" t="s">
        <v>227</v>
      </c>
      <c r="C41" s="81" t="s">
        <v>184</v>
      </c>
      <c r="D41" s="69">
        <f t="shared" si="2"/>
        <v>8</v>
      </c>
      <c r="E41" s="69">
        <f>SUM(BLB!F41+'RSD A'!F41+'RSD B'!F41+'RSD C'!F41+'RSD D'!F41)</f>
        <v>17</v>
      </c>
      <c r="F41" s="39">
        <f t="shared" si="3"/>
        <v>-9</v>
      </c>
      <c r="G41" s="65">
        <f>SUM(BLB!C41)</f>
        <v>1</v>
      </c>
      <c r="H41" s="36">
        <f>SUM(BLB!D41)</f>
        <v>1</v>
      </c>
      <c r="I41" s="30">
        <f>SUM(BLB!E41)</f>
        <v>2</v>
      </c>
      <c r="J41" s="28"/>
      <c r="K41" s="32">
        <f>SUM('RSD A'!C41)</f>
        <v>1</v>
      </c>
      <c r="L41" s="27">
        <f>SUM('RSD A'!D41)</f>
        <v>0</v>
      </c>
      <c r="M41" s="30">
        <f>SUM('RSD A'!E41)</f>
        <v>1</v>
      </c>
      <c r="N41" s="28"/>
      <c r="O41" s="32">
        <f>SUM('RSD B'!C41)</f>
        <v>1</v>
      </c>
      <c r="P41" s="27">
        <f>SUM('RSD B'!D41)</f>
        <v>2</v>
      </c>
      <c r="Q41" s="30">
        <f>SUM('RSD B'!E41)</f>
        <v>3</v>
      </c>
      <c r="R41" s="20"/>
      <c r="S41" s="32">
        <f>SUM('RSD C'!C41)</f>
        <v>0</v>
      </c>
      <c r="T41" s="27">
        <f>SUM('RSD C'!D41)</f>
        <v>1</v>
      </c>
      <c r="U41" s="30">
        <f>SUM('RSD C'!E41)</f>
        <v>1</v>
      </c>
      <c r="V41" s="20"/>
      <c r="W41" s="32">
        <f>SUM('RSD D'!C41)</f>
        <v>1</v>
      </c>
      <c r="X41" s="27">
        <f>SUM('RSD D'!D41)</f>
        <v>0</v>
      </c>
      <c r="Y41" s="49">
        <f>SUM('RSD D'!E41)</f>
        <v>1</v>
      </c>
      <c r="Z41" s="34"/>
    </row>
    <row r="42" spans="1:26" ht="12.75">
      <c r="A42" s="30" t="s">
        <v>15</v>
      </c>
      <c r="B42" t="s">
        <v>229</v>
      </c>
      <c r="C42" s="81" t="s">
        <v>305</v>
      </c>
      <c r="D42" s="69">
        <f t="shared" si="2"/>
        <v>64</v>
      </c>
      <c r="E42" s="69">
        <f>SUM(BLB!F42+'RSD A'!F42+'RSD B'!F42+'RSD C'!F42+'RSD D'!F42)</f>
        <v>81</v>
      </c>
      <c r="F42" s="39">
        <f t="shared" si="3"/>
        <v>-17</v>
      </c>
      <c r="G42" s="65">
        <f>SUM(BLB!C42)</f>
        <v>2</v>
      </c>
      <c r="H42" s="36">
        <f>SUM(BLB!D42)</f>
        <v>0</v>
      </c>
      <c r="I42" s="30">
        <f>SUM(BLB!E42)</f>
        <v>2</v>
      </c>
      <c r="J42" s="28"/>
      <c r="K42" s="32">
        <f>SUM('RSD A'!C42)</f>
        <v>9</v>
      </c>
      <c r="L42" s="27">
        <f>SUM('RSD A'!D42)</f>
        <v>9</v>
      </c>
      <c r="M42" s="30">
        <f>SUM('RSD A'!E42)</f>
        <v>18</v>
      </c>
      <c r="N42" s="28"/>
      <c r="O42" s="32">
        <f>SUM('RSD B'!C42)</f>
        <v>10</v>
      </c>
      <c r="P42" s="27">
        <f>SUM('RSD B'!D42)</f>
        <v>8</v>
      </c>
      <c r="Q42" s="30">
        <f>SUM('RSD B'!E42)</f>
        <v>18</v>
      </c>
      <c r="R42" s="20"/>
      <c r="S42" s="32">
        <f>SUM('RSD C'!C42)</f>
        <v>8</v>
      </c>
      <c r="T42" s="27">
        <f>SUM('RSD C'!D42)</f>
        <v>5</v>
      </c>
      <c r="U42" s="30">
        <f>SUM('RSD C'!E42)</f>
        <v>13</v>
      </c>
      <c r="V42" s="20"/>
      <c r="W42" s="32">
        <f>SUM('RSD D'!C42)</f>
        <v>6</v>
      </c>
      <c r="X42" s="27">
        <f>SUM('RSD D'!D42)</f>
        <v>7</v>
      </c>
      <c r="Y42" s="49">
        <f>SUM('RSD D'!E42)</f>
        <v>13</v>
      </c>
      <c r="Z42" s="34"/>
    </row>
    <row r="43" spans="1:26" ht="12.75">
      <c r="A43" s="30" t="s">
        <v>15</v>
      </c>
      <c r="B43" t="s">
        <v>230</v>
      </c>
      <c r="C43" s="81" t="s">
        <v>186</v>
      </c>
      <c r="D43" s="69">
        <f t="shared" si="2"/>
        <v>53</v>
      </c>
      <c r="E43" s="69">
        <f>SUM(BLB!F43+'RSD A'!F43+'RSD B'!F43+'RSD C'!F43+'RSD D'!F43)</f>
        <v>51</v>
      </c>
      <c r="F43" s="39">
        <f t="shared" si="3"/>
        <v>2</v>
      </c>
      <c r="G43" s="65">
        <f>SUM(BLB!C43)</f>
        <v>1</v>
      </c>
      <c r="H43" s="36">
        <f>SUM(BLB!D43)</f>
        <v>0</v>
      </c>
      <c r="I43" s="30">
        <f>SUM(BLB!E43)</f>
        <v>1</v>
      </c>
      <c r="J43" s="28"/>
      <c r="K43" s="32">
        <f>SUM('RSD A'!C43)</f>
        <v>5</v>
      </c>
      <c r="L43" s="27">
        <f>SUM('RSD A'!D43)</f>
        <v>6</v>
      </c>
      <c r="M43" s="30">
        <f>SUM('RSD A'!E43)</f>
        <v>11</v>
      </c>
      <c r="N43" s="28"/>
      <c r="O43" s="32">
        <f>SUM('RSD B'!C43)</f>
        <v>7</v>
      </c>
      <c r="P43" s="27">
        <f>SUM('RSD B'!D43)</f>
        <v>6</v>
      </c>
      <c r="Q43" s="30">
        <f>SUM('RSD B'!E43)</f>
        <v>13</v>
      </c>
      <c r="R43" s="20"/>
      <c r="S43" s="32">
        <f>SUM('RSD C'!C43)</f>
        <v>14</v>
      </c>
      <c r="T43" s="27">
        <f>SUM('RSD C'!D43)</f>
        <v>6</v>
      </c>
      <c r="U43" s="30">
        <f>SUM('RSD C'!E43)</f>
        <v>20</v>
      </c>
      <c r="V43" s="20"/>
      <c r="W43" s="32">
        <f>SUM('RSD D'!C43)</f>
        <v>2</v>
      </c>
      <c r="X43" s="27">
        <f>SUM('RSD D'!D43)</f>
        <v>6</v>
      </c>
      <c r="Y43" s="49">
        <f>SUM('RSD D'!E43)</f>
        <v>8</v>
      </c>
      <c r="Z43" s="34"/>
    </row>
    <row r="44" spans="1:26" ht="12.75">
      <c r="A44" s="30" t="s">
        <v>15</v>
      </c>
      <c r="B44" t="s">
        <v>231</v>
      </c>
      <c r="C44" s="81" t="s">
        <v>192</v>
      </c>
      <c r="D44" s="69">
        <f t="shared" si="2"/>
        <v>14</v>
      </c>
      <c r="E44" s="69">
        <f>SUM(BLB!F44+'RSD A'!F44+'RSD B'!F44+'RSD C'!F44+'RSD D'!F44)</f>
        <v>15</v>
      </c>
      <c r="F44" s="39">
        <f t="shared" si="3"/>
        <v>-1</v>
      </c>
      <c r="G44" s="65">
        <f>SUM(BLB!C44)</f>
        <v>0</v>
      </c>
      <c r="H44" s="36">
        <f>SUM(BLB!D44)</f>
        <v>0</v>
      </c>
      <c r="I44" s="30">
        <f>SUM(BLB!E44)</f>
        <v>0</v>
      </c>
      <c r="J44" s="28"/>
      <c r="K44" s="32">
        <f>SUM('RSD A'!C44)</f>
        <v>1</v>
      </c>
      <c r="L44" s="27">
        <f>SUM('RSD A'!D44)</f>
        <v>1</v>
      </c>
      <c r="M44" s="30">
        <f>SUM('RSD A'!E44)</f>
        <v>2</v>
      </c>
      <c r="N44" s="28"/>
      <c r="O44" s="32">
        <f>SUM('RSD B'!C44)</f>
        <v>3</v>
      </c>
      <c r="P44" s="27">
        <f>SUM('RSD B'!D44)</f>
        <v>2</v>
      </c>
      <c r="Q44" s="30">
        <f>SUM('RSD B'!E44)</f>
        <v>5</v>
      </c>
      <c r="R44" s="20"/>
      <c r="S44" s="32">
        <f>SUM('RSD C'!C44)</f>
        <v>6</v>
      </c>
      <c r="T44" s="27">
        <f>SUM('RSD C'!D44)</f>
        <v>1</v>
      </c>
      <c r="U44" s="30">
        <f>SUM('RSD C'!E44)</f>
        <v>7</v>
      </c>
      <c r="V44" s="20"/>
      <c r="W44" s="32">
        <f>SUM('RSD D'!C44)</f>
        <v>0</v>
      </c>
      <c r="X44" s="27">
        <f>SUM('RSD D'!D44)</f>
        <v>0</v>
      </c>
      <c r="Y44" s="49">
        <f>SUM('RSD D'!E44)</f>
        <v>0</v>
      </c>
      <c r="Z44" s="34"/>
    </row>
    <row r="45" spans="1:26" ht="12.75">
      <c r="A45" s="30" t="s">
        <v>15</v>
      </c>
      <c r="B45" t="s">
        <v>232</v>
      </c>
      <c r="C45" s="81" t="s">
        <v>185</v>
      </c>
      <c r="D45" s="69">
        <f t="shared" si="2"/>
        <v>17</v>
      </c>
      <c r="E45" s="69">
        <f>SUM(BLB!F45+'RSD A'!F45+'RSD B'!F45+'RSD C'!F45+'RSD D'!F45)</f>
        <v>21</v>
      </c>
      <c r="F45" s="39">
        <f t="shared" si="3"/>
        <v>-4</v>
      </c>
      <c r="G45" s="65">
        <f>SUM(BLB!C45)</f>
        <v>0</v>
      </c>
      <c r="H45" s="36">
        <f>SUM(BLB!D45)</f>
        <v>0</v>
      </c>
      <c r="I45" s="30">
        <f>SUM(BLB!E45)</f>
        <v>0</v>
      </c>
      <c r="J45" s="28"/>
      <c r="K45" s="32">
        <f>SUM('RSD A'!C45)</f>
        <v>2</v>
      </c>
      <c r="L45" s="27">
        <f>SUM('RSD A'!D45)</f>
        <v>0</v>
      </c>
      <c r="M45" s="30">
        <f>SUM('RSD A'!E45)</f>
        <v>2</v>
      </c>
      <c r="N45" s="28"/>
      <c r="O45" s="32">
        <f>SUM('RSD B'!C45)</f>
        <v>3</v>
      </c>
      <c r="P45" s="27">
        <f>SUM('RSD B'!D45)</f>
        <v>3</v>
      </c>
      <c r="Q45" s="30">
        <f>SUM('RSD B'!E45)</f>
        <v>6</v>
      </c>
      <c r="R45" s="20"/>
      <c r="S45" s="32">
        <f>SUM('RSD C'!C45)</f>
        <v>1</v>
      </c>
      <c r="T45" s="27">
        <f>SUM('RSD C'!D45)</f>
        <v>2</v>
      </c>
      <c r="U45" s="30">
        <f>SUM('RSD C'!E45)</f>
        <v>3</v>
      </c>
      <c r="V45" s="20"/>
      <c r="W45" s="32">
        <f>SUM('RSD D'!C45)</f>
        <v>3</v>
      </c>
      <c r="X45" s="27">
        <f>SUM('RSD D'!D45)</f>
        <v>3</v>
      </c>
      <c r="Y45" s="49">
        <f>SUM('RSD D'!E45)</f>
        <v>6</v>
      </c>
      <c r="Z45" s="34"/>
    </row>
    <row r="46" spans="1:26" ht="12.75">
      <c r="A46" s="30" t="s">
        <v>15</v>
      </c>
      <c r="B46" t="s">
        <v>233</v>
      </c>
      <c r="C46" s="81" t="s">
        <v>187</v>
      </c>
      <c r="D46" s="69">
        <f t="shared" si="2"/>
        <v>29</v>
      </c>
      <c r="E46" s="69">
        <f>SUM(BLB!F46+'RSD A'!F46+'RSD B'!F46+'RSD C'!F46+'RSD D'!F46)</f>
        <v>33</v>
      </c>
      <c r="F46" s="39">
        <f t="shared" si="3"/>
        <v>-4</v>
      </c>
      <c r="G46" s="65">
        <f>SUM(BLB!C46)</f>
        <v>0</v>
      </c>
      <c r="H46" s="36">
        <f>SUM(BLB!D46)</f>
        <v>0</v>
      </c>
      <c r="I46" s="30">
        <f>SUM(BLB!E46)</f>
        <v>0</v>
      </c>
      <c r="J46" s="28"/>
      <c r="K46" s="32">
        <f>SUM('RSD A'!C46)</f>
        <v>2</v>
      </c>
      <c r="L46" s="27">
        <f>SUM('RSD A'!D46)</f>
        <v>4</v>
      </c>
      <c r="M46" s="30">
        <f>SUM('RSD A'!E46)</f>
        <v>6</v>
      </c>
      <c r="N46" s="28"/>
      <c r="O46" s="32">
        <f>SUM('RSD B'!C46)</f>
        <v>3</v>
      </c>
      <c r="P46" s="27">
        <f>SUM('RSD B'!D46)</f>
        <v>3</v>
      </c>
      <c r="Q46" s="30">
        <f>SUM('RSD B'!E46)</f>
        <v>6</v>
      </c>
      <c r="R46" s="20"/>
      <c r="S46" s="32">
        <f>SUM('RSD C'!C46)</f>
        <v>11</v>
      </c>
      <c r="T46" s="27">
        <f>SUM('RSD C'!D46)</f>
        <v>5</v>
      </c>
      <c r="U46" s="30">
        <f>SUM('RSD C'!E46)</f>
        <v>16</v>
      </c>
      <c r="V46" s="20"/>
      <c r="W46" s="32">
        <f>SUM('RSD D'!C46)</f>
        <v>1</v>
      </c>
      <c r="X46" s="27">
        <f>SUM('RSD D'!D46)</f>
        <v>0</v>
      </c>
      <c r="Y46" s="49">
        <f>SUM('RSD D'!E46)</f>
        <v>1</v>
      </c>
      <c r="Z46" s="34"/>
    </row>
    <row r="47" spans="1:26" ht="12.75">
      <c r="A47" s="30" t="s">
        <v>16</v>
      </c>
      <c r="B47" t="s">
        <v>148</v>
      </c>
      <c r="C47" s="81" t="s">
        <v>307</v>
      </c>
      <c r="D47" s="69">
        <f t="shared" si="2"/>
        <v>6</v>
      </c>
      <c r="E47" s="69">
        <f>SUM(BLB!F47+'RSD A'!F47+'RSD B'!F47+'RSD C'!F47+'RSD D'!F47)</f>
        <v>9</v>
      </c>
      <c r="F47" s="39">
        <f t="shared" si="3"/>
        <v>-3</v>
      </c>
      <c r="G47" s="65">
        <f>SUM(BLB!C47)</f>
        <v>0</v>
      </c>
      <c r="H47" s="36">
        <f>SUM(BLB!D47)</f>
        <v>1</v>
      </c>
      <c r="I47" s="30">
        <f>SUM(BLB!E47)</f>
        <v>1</v>
      </c>
      <c r="J47" s="28"/>
      <c r="K47" s="32">
        <f>SUM('RSD A'!C47)</f>
        <v>1</v>
      </c>
      <c r="L47" s="27">
        <f>SUM('RSD A'!D47)</f>
        <v>1</v>
      </c>
      <c r="M47" s="30">
        <f>SUM('RSD A'!E47)</f>
        <v>2</v>
      </c>
      <c r="N47" s="28"/>
      <c r="O47" s="32">
        <f>SUM('RSD B'!C47)</f>
        <v>2</v>
      </c>
      <c r="P47" s="27">
        <f>SUM('RSD B'!D47)</f>
        <v>1</v>
      </c>
      <c r="Q47" s="30">
        <f>SUM('RSD B'!E47)</f>
        <v>3</v>
      </c>
      <c r="R47" s="20"/>
      <c r="S47" s="32">
        <f>SUM('RSD C'!C47)</f>
        <v>0</v>
      </c>
      <c r="T47" s="27">
        <f>SUM('RSD C'!D47)</f>
        <v>0</v>
      </c>
      <c r="U47" s="30">
        <f>SUM('RSD C'!E47)</f>
        <v>0</v>
      </c>
      <c r="V47" s="20"/>
      <c r="W47" s="32">
        <f>SUM('RSD D'!C47)</f>
        <v>0</v>
      </c>
      <c r="X47" s="27">
        <f>SUM('RSD D'!D47)</f>
        <v>0</v>
      </c>
      <c r="Y47" s="49">
        <f>SUM('RSD D'!E47)</f>
        <v>0</v>
      </c>
      <c r="Z47" s="34"/>
    </row>
    <row r="48" spans="1:26" ht="12.75">
      <c r="A48" s="30" t="s">
        <v>16</v>
      </c>
      <c r="B48" t="s">
        <v>222</v>
      </c>
      <c r="C48" s="81" t="s">
        <v>189</v>
      </c>
      <c r="D48" s="69">
        <f t="shared" si="2"/>
        <v>1</v>
      </c>
      <c r="E48" s="69">
        <f>SUM(BLB!F48+'RSD A'!F48+'RSD B'!F48+'RSD C'!F48+'RSD D'!F48)</f>
        <v>1</v>
      </c>
      <c r="F48" s="39">
        <f t="shared" si="3"/>
        <v>0</v>
      </c>
      <c r="G48" s="65">
        <f>SUM(BLB!C48)</f>
        <v>0</v>
      </c>
      <c r="H48" s="36">
        <f>SUM(BLB!D48)</f>
        <v>0</v>
      </c>
      <c r="I48" s="30">
        <f>SUM(BLB!E48)</f>
        <v>0</v>
      </c>
      <c r="J48" s="28"/>
      <c r="K48" s="32">
        <f>SUM('RSD A'!C48)</f>
        <v>0</v>
      </c>
      <c r="L48" s="27">
        <f>SUM('RSD A'!D48)</f>
        <v>0</v>
      </c>
      <c r="M48" s="30">
        <f>SUM('RSD A'!E48)</f>
        <v>0</v>
      </c>
      <c r="N48" s="28"/>
      <c r="O48" s="32">
        <f>SUM('RSD B'!C48)</f>
        <v>0</v>
      </c>
      <c r="P48" s="27">
        <f>SUM('RSD B'!D48)</f>
        <v>0</v>
      </c>
      <c r="Q48" s="30">
        <f>SUM('RSD B'!E48)</f>
        <v>0</v>
      </c>
      <c r="R48" s="20"/>
      <c r="S48" s="32">
        <f>SUM('RSD C'!C48)</f>
        <v>0</v>
      </c>
      <c r="T48" s="27">
        <f>SUM('RSD C'!D48)</f>
        <v>0</v>
      </c>
      <c r="U48" s="30">
        <f>SUM('RSD C'!E48)</f>
        <v>0</v>
      </c>
      <c r="V48" s="20"/>
      <c r="W48" s="32">
        <f>SUM('RSD D'!C48)</f>
        <v>1</v>
      </c>
      <c r="X48" s="27">
        <f>SUM('RSD D'!D48)</f>
        <v>0</v>
      </c>
      <c r="Y48" s="49">
        <f>SUM('RSD D'!E48)</f>
        <v>1</v>
      </c>
      <c r="Z48" s="34"/>
    </row>
    <row r="49" spans="1:26" ht="12.75">
      <c r="A49" s="95" t="s">
        <v>16</v>
      </c>
      <c r="B49" t="s">
        <v>309</v>
      </c>
      <c r="C49" s="81" t="s">
        <v>188</v>
      </c>
      <c r="D49" s="84">
        <f t="shared" si="2"/>
        <v>0</v>
      </c>
      <c r="E49" s="84">
        <f>SUM(BLB!F49+'RSD A'!F49+'RSD B'!F49+'RSD C'!F49+'RSD D'!F49)</f>
        <v>0</v>
      </c>
      <c r="F49" s="143">
        <f t="shared" si="3"/>
        <v>0</v>
      </c>
      <c r="G49" s="92">
        <f>SUM(BLB!C49)</f>
        <v>0</v>
      </c>
      <c r="H49" s="94">
        <f>SUM(BLB!D49)</f>
        <v>0</v>
      </c>
      <c r="I49" s="95">
        <f>SUM(BLB!E49)</f>
        <v>0</v>
      </c>
      <c r="J49" s="41"/>
      <c r="K49" s="96">
        <f>SUM('RSD A'!C49)</f>
        <v>0</v>
      </c>
      <c r="L49" s="97">
        <f>SUM('RSD A'!D49)</f>
        <v>0</v>
      </c>
      <c r="M49" s="95">
        <f>SUM('RSD A'!E49)</f>
        <v>0</v>
      </c>
      <c r="N49" s="41"/>
      <c r="O49" s="96">
        <f>SUM('RSD B'!C49)</f>
        <v>0</v>
      </c>
      <c r="P49" s="97">
        <f>SUM('RSD B'!D49)</f>
        <v>0</v>
      </c>
      <c r="Q49" s="95">
        <f>SUM('RSD B'!E49)</f>
        <v>0</v>
      </c>
      <c r="R49" s="91"/>
      <c r="S49" s="96">
        <f>SUM('RSD C'!C49)</f>
        <v>0</v>
      </c>
      <c r="T49" s="97">
        <f>SUM('RSD C'!D49)</f>
        <v>0</v>
      </c>
      <c r="U49" s="95">
        <f>SUM('RSD C'!E49)</f>
        <v>0</v>
      </c>
      <c r="V49" s="91"/>
      <c r="W49" s="96">
        <f>SUM('RSD D'!C49)</f>
        <v>0</v>
      </c>
      <c r="X49" s="97">
        <f>SUM('RSD D'!D49)</f>
        <v>0</v>
      </c>
      <c r="Y49" s="98">
        <f>SUM('RSD D'!E49)</f>
        <v>0</v>
      </c>
      <c r="Z49" s="109"/>
    </row>
    <row r="50" spans="1:26" ht="12.75">
      <c r="A50" s="131"/>
      <c r="B50" s="132"/>
      <c r="C50" s="133"/>
      <c r="D50" s="131"/>
      <c r="E50" s="131"/>
      <c r="F50" s="131"/>
      <c r="G50" s="136"/>
      <c r="H50" s="134"/>
      <c r="I50" s="131"/>
      <c r="J50" s="137"/>
      <c r="K50" s="138"/>
      <c r="L50" s="138"/>
      <c r="M50" s="131"/>
      <c r="N50" s="137"/>
      <c r="O50" s="138"/>
      <c r="P50" s="138"/>
      <c r="Q50" s="138"/>
      <c r="R50" s="139"/>
      <c r="S50" s="138"/>
      <c r="T50" s="138"/>
      <c r="U50" s="138"/>
      <c r="V50" s="139"/>
      <c r="W50" s="138"/>
      <c r="X50" s="138"/>
      <c r="Y50" s="139"/>
      <c r="Z50" s="132"/>
    </row>
    <row r="51" spans="1:26" ht="12.75">
      <c r="A51" s="118" t="s">
        <v>17</v>
      </c>
      <c r="B51" t="s">
        <v>315</v>
      </c>
      <c r="C51" s="81" t="s">
        <v>343</v>
      </c>
      <c r="D51" s="85">
        <f aca="true" t="shared" si="4" ref="D51:D56">SUM(I51+M51+Q51+U51+Y51)</f>
        <v>66</v>
      </c>
      <c r="E51" s="85">
        <f>SUM(BLB!F51+'RSD A'!F51+'RSD B'!F51+'RSD C'!F51+'RSD D'!F51)</f>
        <v>151</v>
      </c>
      <c r="F51" s="85">
        <f>SUM(D51+D52+D53-E51)</f>
        <v>0</v>
      </c>
      <c r="G51" s="119">
        <f>SUM(BLB!C51)</f>
        <v>3</v>
      </c>
      <c r="H51" s="120">
        <f>SUM(BLB!D51)</f>
        <v>5</v>
      </c>
      <c r="I51" s="118">
        <f>SUM(BLB!E51)</f>
        <v>8</v>
      </c>
      <c r="J51" s="129"/>
      <c r="K51" s="121">
        <f>SUM('RSD A'!C51)</f>
        <v>4</v>
      </c>
      <c r="L51" s="122">
        <f>SUM('RSD A'!D51)</f>
        <v>2</v>
      </c>
      <c r="M51" s="118">
        <f>SUM('RSD A'!E51)</f>
        <v>6</v>
      </c>
      <c r="N51" s="129"/>
      <c r="O51" s="121">
        <f>SUM('RSD B'!C51)</f>
        <v>13</v>
      </c>
      <c r="P51" s="122">
        <f>SUM('RSD B'!D51)</f>
        <v>4</v>
      </c>
      <c r="Q51" s="118">
        <f>SUM('RSD B'!E51)</f>
        <v>17</v>
      </c>
      <c r="R51" s="130"/>
      <c r="S51" s="121">
        <f>SUM('RSD C'!C51)</f>
        <v>10</v>
      </c>
      <c r="T51" s="122">
        <f>SUM('RSD C'!D51)</f>
        <v>5</v>
      </c>
      <c r="U51" s="118">
        <f>SUM('RSD C'!E51)</f>
        <v>15</v>
      </c>
      <c r="V51" s="130"/>
      <c r="W51" s="121">
        <f>SUM('RSD D'!C51)</f>
        <v>14</v>
      </c>
      <c r="X51" s="122">
        <f>SUM('RSD D'!D51)</f>
        <v>6</v>
      </c>
      <c r="Y51" s="124">
        <f>SUM('RSD D'!E51)</f>
        <v>20</v>
      </c>
      <c r="Z51" s="125"/>
    </row>
    <row r="52" spans="1:26" ht="12.75">
      <c r="A52" s="30" t="s">
        <v>17</v>
      </c>
      <c r="B52" t="s">
        <v>311</v>
      </c>
      <c r="C52" s="81" t="s">
        <v>344</v>
      </c>
      <c r="D52" s="69">
        <f t="shared" si="4"/>
        <v>36</v>
      </c>
      <c r="E52" s="20" t="s">
        <v>109</v>
      </c>
      <c r="F52" s="20" t="s">
        <v>109</v>
      </c>
      <c r="G52" s="65">
        <f>SUM(BLB!C52)</f>
        <v>3</v>
      </c>
      <c r="H52" s="36">
        <f>SUM(BLB!D52)</f>
        <v>0</v>
      </c>
      <c r="I52" s="30">
        <f>SUM(BLB!E52)</f>
        <v>3</v>
      </c>
      <c r="J52" s="28"/>
      <c r="K52" s="32">
        <f>SUM('RSD A'!C52)</f>
        <v>5</v>
      </c>
      <c r="L52" s="27">
        <f>SUM('RSD A'!D52)</f>
        <v>1</v>
      </c>
      <c r="M52" s="30">
        <f>SUM('RSD A'!E52)</f>
        <v>6</v>
      </c>
      <c r="N52" s="28"/>
      <c r="O52" s="32">
        <f>SUM('RSD B'!C52)</f>
        <v>2</v>
      </c>
      <c r="P52" s="27">
        <f>SUM('RSD B'!D52)</f>
        <v>2</v>
      </c>
      <c r="Q52" s="30">
        <f>SUM('RSD B'!E52)</f>
        <v>4</v>
      </c>
      <c r="R52" s="20"/>
      <c r="S52" s="32">
        <f>SUM('RSD C'!C52)</f>
        <v>11</v>
      </c>
      <c r="T52" s="27">
        <f>SUM('RSD C'!D52)</f>
        <v>6</v>
      </c>
      <c r="U52" s="30">
        <f>SUM('RSD C'!E52)</f>
        <v>17</v>
      </c>
      <c r="V52" s="20"/>
      <c r="W52" s="32">
        <f>SUM('RSD D'!C52)</f>
        <v>5</v>
      </c>
      <c r="X52" s="27">
        <f>SUM('RSD D'!D52)</f>
        <v>1</v>
      </c>
      <c r="Y52" s="49">
        <f>SUM('RSD D'!E52)</f>
        <v>6</v>
      </c>
      <c r="Z52" s="34"/>
    </row>
    <row r="53" spans="1:26" ht="12.75">
      <c r="A53" s="30" t="s">
        <v>17</v>
      </c>
      <c r="B53" t="s">
        <v>310</v>
      </c>
      <c r="C53" s="81" t="s">
        <v>345</v>
      </c>
      <c r="D53" s="69">
        <f t="shared" si="4"/>
        <v>49</v>
      </c>
      <c r="E53" s="20" t="s">
        <v>109</v>
      </c>
      <c r="F53" s="20" t="s">
        <v>109</v>
      </c>
      <c r="G53" s="65">
        <f>SUM(BLB!C53)</f>
        <v>1</v>
      </c>
      <c r="H53" s="36">
        <f>SUM(BLB!D53)</f>
        <v>0</v>
      </c>
      <c r="I53" s="30">
        <f>SUM(BLB!E53)</f>
        <v>1</v>
      </c>
      <c r="J53" s="28"/>
      <c r="K53" s="32">
        <f>SUM('RSD A'!C53)</f>
        <v>1</v>
      </c>
      <c r="L53" s="27">
        <f>SUM('RSD A'!D53)</f>
        <v>5</v>
      </c>
      <c r="M53" s="30">
        <f>SUM('RSD A'!E53)</f>
        <v>6</v>
      </c>
      <c r="N53" s="28"/>
      <c r="O53" s="32">
        <f>SUM('RSD B'!C53)</f>
        <v>5</v>
      </c>
      <c r="P53" s="27">
        <f>SUM('RSD B'!D53)</f>
        <v>1</v>
      </c>
      <c r="Q53" s="30">
        <f>SUM('RSD B'!E53)</f>
        <v>6</v>
      </c>
      <c r="R53" s="20"/>
      <c r="S53" s="32">
        <f>SUM('RSD C'!C53)</f>
        <v>9</v>
      </c>
      <c r="T53" s="27">
        <f>SUM('RSD C'!D53)</f>
        <v>9</v>
      </c>
      <c r="U53" s="30">
        <f>SUM('RSD C'!E53)</f>
        <v>18</v>
      </c>
      <c r="V53" s="20"/>
      <c r="W53" s="32">
        <f>SUM('RSD D'!C53)</f>
        <v>10</v>
      </c>
      <c r="X53" s="27">
        <f>SUM('RSD D'!D53)</f>
        <v>8</v>
      </c>
      <c r="Y53" s="49">
        <f>SUM('RSD D'!E53)</f>
        <v>18</v>
      </c>
      <c r="Z53" s="34"/>
    </row>
    <row r="54" spans="1:26" ht="12.75">
      <c r="A54" s="30" t="s">
        <v>17</v>
      </c>
      <c r="B54" t="s">
        <v>312</v>
      </c>
      <c r="C54" s="81" t="s">
        <v>346</v>
      </c>
      <c r="D54" s="69">
        <f t="shared" si="4"/>
        <v>2</v>
      </c>
      <c r="E54" s="69">
        <f>SUM(BLB!F54+'RSD A'!F54+'RSD B'!F54+'RSD C'!F54+'RSD D'!F54)</f>
        <v>6</v>
      </c>
      <c r="F54" s="39">
        <f>SUM(D54-E54)</f>
        <v>-4</v>
      </c>
      <c r="G54" s="65">
        <f>SUM(BLB!C54)</f>
        <v>0</v>
      </c>
      <c r="H54" s="36">
        <f>SUM(BLB!D54)</f>
        <v>0</v>
      </c>
      <c r="I54" s="30">
        <f>SUM(BLB!E54)</f>
        <v>0</v>
      </c>
      <c r="J54" s="28"/>
      <c r="K54" s="32">
        <f>SUM('RSD A'!C54)</f>
        <v>0</v>
      </c>
      <c r="L54" s="27">
        <f>SUM('RSD A'!D54)</f>
        <v>0</v>
      </c>
      <c r="M54" s="30">
        <f>SUM('RSD A'!E54)</f>
        <v>0</v>
      </c>
      <c r="N54" s="28"/>
      <c r="O54" s="32">
        <f>SUM('RSD B'!C54)</f>
        <v>1</v>
      </c>
      <c r="P54" s="27">
        <f>SUM('RSD B'!D54)</f>
        <v>1</v>
      </c>
      <c r="Q54" s="30">
        <f>SUM('RSD B'!E54)</f>
        <v>2</v>
      </c>
      <c r="R54" s="20"/>
      <c r="S54" s="32">
        <f>SUM('RSD C'!C54)</f>
        <v>0</v>
      </c>
      <c r="T54" s="27">
        <f>SUM('RSD C'!D54)</f>
        <v>0</v>
      </c>
      <c r="U54" s="30">
        <f>SUM('RSD C'!E54)</f>
        <v>0</v>
      </c>
      <c r="V54" s="20"/>
      <c r="W54" s="32">
        <f>SUM('RSD D'!C54)</f>
        <v>0</v>
      </c>
      <c r="X54" s="27">
        <f>SUM('RSD D'!D54)</f>
        <v>0</v>
      </c>
      <c r="Y54" s="49">
        <f>SUM('RSD D'!E54)</f>
        <v>0</v>
      </c>
      <c r="Z54" s="34"/>
    </row>
    <row r="55" spans="1:26" ht="12.75">
      <c r="A55" s="30" t="s">
        <v>17</v>
      </c>
      <c r="B55" t="s">
        <v>363</v>
      </c>
      <c r="C55" s="81" t="s">
        <v>347</v>
      </c>
      <c r="D55" s="69">
        <f t="shared" si="4"/>
        <v>10</v>
      </c>
      <c r="E55" s="69">
        <f>SUM(BLB!F55+'RSD A'!F55+'RSD B'!F55+'RSD C'!F55+'RSD D'!F55)</f>
        <v>27</v>
      </c>
      <c r="F55" s="39">
        <f>SUM(D55+D56-E55)</f>
        <v>-16</v>
      </c>
      <c r="G55" s="65">
        <f>SUM(BLB!C55)</f>
        <v>0</v>
      </c>
      <c r="H55" s="36">
        <f>SUM(BLB!D55)</f>
        <v>0</v>
      </c>
      <c r="I55" s="30">
        <f>SUM(BLB!E55)</f>
        <v>0</v>
      </c>
      <c r="J55" s="28"/>
      <c r="K55" s="32">
        <f>SUM('RSD A'!C55)</f>
        <v>0</v>
      </c>
      <c r="L55" s="27">
        <f>SUM('RSD A'!D55)</f>
        <v>0</v>
      </c>
      <c r="M55" s="30">
        <f>SUM('RSD A'!E55)</f>
        <v>0</v>
      </c>
      <c r="N55" s="28"/>
      <c r="O55" s="32">
        <f>SUM('RSD B'!C55)</f>
        <v>0</v>
      </c>
      <c r="P55" s="27">
        <f>SUM('RSD B'!D55)</f>
        <v>0</v>
      </c>
      <c r="Q55" s="30">
        <f>SUM('RSD B'!E55)</f>
        <v>0</v>
      </c>
      <c r="R55" s="20"/>
      <c r="S55" s="32">
        <f>SUM('RSD C'!C55)</f>
        <v>6</v>
      </c>
      <c r="T55" s="27">
        <f>SUM('RSD C'!D55)</f>
        <v>2</v>
      </c>
      <c r="U55" s="30">
        <f>SUM('RSD C'!E55)</f>
        <v>8</v>
      </c>
      <c r="V55" s="20"/>
      <c r="W55" s="32">
        <f>SUM('RSD D'!C55)</f>
        <v>2</v>
      </c>
      <c r="X55" s="27">
        <f>SUM('RSD D'!D55)</f>
        <v>0</v>
      </c>
      <c r="Y55" s="49">
        <f>SUM('RSD D'!E55)</f>
        <v>2</v>
      </c>
      <c r="Z55" s="34"/>
    </row>
    <row r="56" spans="1:26" ht="12.75">
      <c r="A56" s="95" t="s">
        <v>17</v>
      </c>
      <c r="B56" t="s">
        <v>313</v>
      </c>
      <c r="C56" s="81" t="s">
        <v>348</v>
      </c>
      <c r="D56" s="84">
        <f t="shared" si="4"/>
        <v>1</v>
      </c>
      <c r="E56" s="117" t="s">
        <v>109</v>
      </c>
      <c r="F56" s="117" t="s">
        <v>109</v>
      </c>
      <c r="G56" s="92">
        <f>SUM(BLB!C56)</f>
        <v>0</v>
      </c>
      <c r="H56" s="94">
        <f>SUM(BLB!D56)</f>
        <v>0</v>
      </c>
      <c r="I56" s="95">
        <f>SUM(BLB!E56)</f>
        <v>0</v>
      </c>
      <c r="J56" s="128"/>
      <c r="K56" s="96">
        <f>SUM('RSD A'!C56)</f>
        <v>0</v>
      </c>
      <c r="L56" s="97">
        <f>SUM('RSD A'!D56)</f>
        <v>0</v>
      </c>
      <c r="M56" s="95">
        <f>SUM('RSD A'!E56)</f>
        <v>0</v>
      </c>
      <c r="N56" s="128"/>
      <c r="O56" s="96">
        <f>SUM('RSD B'!C56)</f>
        <v>0</v>
      </c>
      <c r="P56" s="97">
        <f>SUM('RSD B'!D56)</f>
        <v>0</v>
      </c>
      <c r="Q56" s="95">
        <f>SUM('RSD B'!E56)</f>
        <v>0</v>
      </c>
      <c r="R56" s="117"/>
      <c r="S56" s="96">
        <f>SUM('RSD C'!C56)</f>
        <v>0</v>
      </c>
      <c r="T56" s="97">
        <f>SUM('RSD C'!D56)</f>
        <v>0</v>
      </c>
      <c r="U56" s="95">
        <f>SUM('RSD C'!E56)</f>
        <v>0</v>
      </c>
      <c r="V56" s="117"/>
      <c r="W56" s="96">
        <f>SUM('RSD D'!C56)</f>
        <v>1</v>
      </c>
      <c r="X56" s="97">
        <f>SUM('RSD D'!D56)</f>
        <v>0</v>
      </c>
      <c r="Y56" s="98">
        <f>SUM('RSD D'!E56)</f>
        <v>1</v>
      </c>
      <c r="Z56" s="109"/>
    </row>
    <row r="57" spans="1:26" ht="12.75">
      <c r="A57" s="95" t="s">
        <v>17</v>
      </c>
      <c r="B57" t="s">
        <v>121</v>
      </c>
      <c r="C57" s="81" t="s">
        <v>354</v>
      </c>
      <c r="D57" s="20" t="s">
        <v>109</v>
      </c>
      <c r="E57" s="20" t="s">
        <v>109</v>
      </c>
      <c r="F57" s="20" t="s">
        <v>109</v>
      </c>
      <c r="G57" s="68" t="s">
        <v>109</v>
      </c>
      <c r="H57" s="38" t="s">
        <v>109</v>
      </c>
      <c r="I57" s="20" t="s">
        <v>109</v>
      </c>
      <c r="J57" s="20" t="s">
        <v>109</v>
      </c>
      <c r="K57" s="20" t="s">
        <v>109</v>
      </c>
      <c r="L57" s="20" t="s">
        <v>109</v>
      </c>
      <c r="M57" s="20" t="s">
        <v>109</v>
      </c>
      <c r="N57" s="20" t="s">
        <v>109</v>
      </c>
      <c r="O57" s="20" t="s">
        <v>109</v>
      </c>
      <c r="P57" s="20" t="s">
        <v>109</v>
      </c>
      <c r="Q57" s="20" t="s">
        <v>109</v>
      </c>
      <c r="R57" s="20" t="s">
        <v>109</v>
      </c>
      <c r="S57" s="20" t="s">
        <v>109</v>
      </c>
      <c r="T57" s="20" t="s">
        <v>109</v>
      </c>
      <c r="U57" s="20" t="s">
        <v>109</v>
      </c>
      <c r="V57" s="20" t="s">
        <v>109</v>
      </c>
      <c r="W57" s="20" t="s">
        <v>109</v>
      </c>
      <c r="X57" s="20" t="s">
        <v>109</v>
      </c>
      <c r="Y57" s="21" t="s">
        <v>109</v>
      </c>
      <c r="Z57" s="109"/>
    </row>
    <row r="58" spans="1:26" ht="12.75">
      <c r="A58" s="95" t="s">
        <v>17</v>
      </c>
      <c r="B58" t="s">
        <v>123</v>
      </c>
      <c r="C58" s="81" t="s">
        <v>355</v>
      </c>
      <c r="D58" s="20" t="s">
        <v>109</v>
      </c>
      <c r="E58" s="20" t="s">
        <v>109</v>
      </c>
      <c r="F58" s="20" t="s">
        <v>109</v>
      </c>
      <c r="G58" s="68" t="s">
        <v>109</v>
      </c>
      <c r="H58" s="38" t="s">
        <v>109</v>
      </c>
      <c r="I58" s="20" t="s">
        <v>109</v>
      </c>
      <c r="J58" s="20" t="s">
        <v>109</v>
      </c>
      <c r="K58" s="20" t="s">
        <v>109</v>
      </c>
      <c r="L58" s="20" t="s">
        <v>109</v>
      </c>
      <c r="M58" s="20" t="s">
        <v>109</v>
      </c>
      <c r="N58" s="20" t="s">
        <v>109</v>
      </c>
      <c r="O58" s="20" t="s">
        <v>109</v>
      </c>
      <c r="P58" s="20" t="s">
        <v>109</v>
      </c>
      <c r="Q58" s="20" t="s">
        <v>109</v>
      </c>
      <c r="R58" s="20" t="s">
        <v>109</v>
      </c>
      <c r="S58" s="20" t="s">
        <v>109</v>
      </c>
      <c r="T58" s="20" t="s">
        <v>109</v>
      </c>
      <c r="U58" s="20" t="s">
        <v>109</v>
      </c>
      <c r="V58" s="20" t="s">
        <v>109</v>
      </c>
      <c r="W58" s="20" t="s">
        <v>109</v>
      </c>
      <c r="X58" s="20" t="s">
        <v>109</v>
      </c>
      <c r="Y58" s="21" t="s">
        <v>109</v>
      </c>
      <c r="Z58" s="109"/>
    </row>
    <row r="59" spans="1:26" ht="12.75">
      <c r="A59" s="131"/>
      <c r="B59" s="132"/>
      <c r="C59" s="141"/>
      <c r="D59" s="131"/>
      <c r="E59" s="131"/>
      <c r="F59" s="131"/>
      <c r="G59" s="136"/>
      <c r="H59" s="134"/>
      <c r="I59" s="131"/>
      <c r="J59" s="137"/>
      <c r="K59" s="138"/>
      <c r="L59" s="138"/>
      <c r="M59" s="131"/>
      <c r="N59" s="137"/>
      <c r="O59" s="138"/>
      <c r="P59" s="138"/>
      <c r="Q59" s="138"/>
      <c r="R59" s="139"/>
      <c r="S59" s="138"/>
      <c r="T59" s="138"/>
      <c r="U59" s="138"/>
      <c r="V59" s="139"/>
      <c r="W59" s="138"/>
      <c r="X59" s="138"/>
      <c r="Y59" s="139"/>
      <c r="Z59" s="132"/>
    </row>
    <row r="60" spans="1:26" ht="12.75">
      <c r="A60" s="118" t="s">
        <v>54</v>
      </c>
      <c r="B60" t="s">
        <v>149</v>
      </c>
      <c r="C60" s="81" t="s">
        <v>163</v>
      </c>
      <c r="D60" s="85">
        <f>SUM(I60+M60+Q60+U60+Y60)</f>
        <v>0</v>
      </c>
      <c r="E60" s="85">
        <f>SUM(BLB!F60+'RSD A'!F60+'RSD B'!F60+'RSD C'!F60+'RSD D'!F60)</f>
        <v>6</v>
      </c>
      <c r="F60" s="85">
        <f>SUM(D60+D61+-E60)</f>
        <v>0</v>
      </c>
      <c r="G60" s="119">
        <f>SUM(BLB!C60)</f>
        <v>0</v>
      </c>
      <c r="H60" s="120">
        <f>SUM(BLB!D60)</f>
        <v>0</v>
      </c>
      <c r="I60" s="118">
        <f>SUM(BLB!E60)</f>
        <v>0</v>
      </c>
      <c r="J60" s="129"/>
      <c r="K60" s="121">
        <f>SUM('RSD A'!C60)</f>
        <v>0</v>
      </c>
      <c r="L60" s="122">
        <f>SUM('RSD A'!D60)</f>
        <v>0</v>
      </c>
      <c r="M60" s="118">
        <f>SUM('RSD A'!E60)</f>
        <v>0</v>
      </c>
      <c r="N60" s="129"/>
      <c r="O60" s="121">
        <f>SUM('RSD B'!C60)</f>
        <v>0</v>
      </c>
      <c r="P60" s="122">
        <f>SUM('RSD B'!D60)</f>
        <v>0</v>
      </c>
      <c r="Q60" s="118">
        <f>SUM('RSD B'!E60)</f>
        <v>0</v>
      </c>
      <c r="R60" s="130"/>
      <c r="S60" s="121">
        <f>SUM('RSD C'!C60)</f>
        <v>0</v>
      </c>
      <c r="T60" s="122">
        <f>SUM('RSD C'!D60)</f>
        <v>0</v>
      </c>
      <c r="U60" s="118">
        <f>SUM('RSD C'!E60)</f>
        <v>0</v>
      </c>
      <c r="V60" s="130"/>
      <c r="W60" s="121">
        <f>SUM('RSD D'!C60)</f>
        <v>0</v>
      </c>
      <c r="X60" s="122">
        <f>SUM('RSD D'!D60)</f>
        <v>0</v>
      </c>
      <c r="Y60" s="124">
        <f>SUM('RSD D'!E60)</f>
        <v>0</v>
      </c>
      <c r="Z60" s="125"/>
    </row>
    <row r="61" spans="1:26" ht="12.75">
      <c r="A61" s="30" t="s">
        <v>132</v>
      </c>
      <c r="B61" t="s">
        <v>333</v>
      </c>
      <c r="C61" s="81" t="s">
        <v>164</v>
      </c>
      <c r="D61" s="69">
        <f>SUM(I61+M61+Q61+U61+Y61)</f>
        <v>6</v>
      </c>
      <c r="E61" s="20" t="s">
        <v>109</v>
      </c>
      <c r="F61" s="20" t="s">
        <v>109</v>
      </c>
      <c r="G61" s="65">
        <f>SUM(BLB!C61)</f>
        <v>0</v>
      </c>
      <c r="H61" s="36">
        <f>SUM(BLB!D61)</f>
        <v>0</v>
      </c>
      <c r="I61" s="30">
        <f>SUM(BLB!E61)</f>
        <v>0</v>
      </c>
      <c r="J61" s="28"/>
      <c r="K61" s="32">
        <f>SUM('RSD A'!C61)</f>
        <v>0</v>
      </c>
      <c r="L61" s="27">
        <f>SUM('RSD A'!D61)</f>
        <v>0</v>
      </c>
      <c r="M61" s="30">
        <f>SUM('RSD A'!E61)</f>
        <v>0</v>
      </c>
      <c r="N61" s="28"/>
      <c r="O61" s="32">
        <f>SUM('RSD B'!C61)</f>
        <v>1</v>
      </c>
      <c r="P61" s="27">
        <f>SUM('RSD B'!D61)</f>
        <v>2</v>
      </c>
      <c r="Q61" s="30">
        <f>SUM('RSD B'!E61)</f>
        <v>3</v>
      </c>
      <c r="R61" s="20"/>
      <c r="S61" s="32">
        <f>SUM('RSD C'!C61)</f>
        <v>2</v>
      </c>
      <c r="T61" s="27">
        <f>SUM('RSD C'!D61)</f>
        <v>0</v>
      </c>
      <c r="U61" s="30">
        <f>SUM('RSD C'!E61)</f>
        <v>2</v>
      </c>
      <c r="V61" s="20"/>
      <c r="W61" s="32">
        <f>SUM('RSD D'!C61)</f>
        <v>0</v>
      </c>
      <c r="X61" s="27">
        <f>SUM('RSD D'!D61)</f>
        <v>1</v>
      </c>
      <c r="Y61" s="49">
        <f>SUM('RSD D'!E61)</f>
        <v>1</v>
      </c>
      <c r="Z61" s="34"/>
    </row>
    <row r="62" spans="1:26" ht="12.75">
      <c r="A62" s="30" t="s">
        <v>54</v>
      </c>
      <c r="B62" t="s">
        <v>296</v>
      </c>
      <c r="C62" s="81" t="s">
        <v>299</v>
      </c>
      <c r="D62" s="20" t="s">
        <v>109</v>
      </c>
      <c r="E62" s="20" t="s">
        <v>109</v>
      </c>
      <c r="F62" s="20" t="s">
        <v>109</v>
      </c>
      <c r="G62" s="67" t="s">
        <v>109</v>
      </c>
      <c r="H62" s="37" t="s">
        <v>109</v>
      </c>
      <c r="I62" s="21" t="s">
        <v>109</v>
      </c>
      <c r="J62" s="21" t="s">
        <v>109</v>
      </c>
      <c r="K62" s="21" t="s">
        <v>109</v>
      </c>
      <c r="L62" s="21" t="s">
        <v>109</v>
      </c>
      <c r="M62" s="21" t="s">
        <v>109</v>
      </c>
      <c r="N62" s="21" t="s">
        <v>109</v>
      </c>
      <c r="O62" s="21" t="s">
        <v>109</v>
      </c>
      <c r="P62" s="21" t="s">
        <v>109</v>
      </c>
      <c r="Q62" s="21" t="s">
        <v>109</v>
      </c>
      <c r="R62" s="21" t="s">
        <v>109</v>
      </c>
      <c r="S62" s="21" t="s">
        <v>109</v>
      </c>
      <c r="T62" s="21" t="s">
        <v>109</v>
      </c>
      <c r="U62" s="21" t="s">
        <v>109</v>
      </c>
      <c r="V62" s="21" t="s">
        <v>109</v>
      </c>
      <c r="W62" s="21" t="s">
        <v>109</v>
      </c>
      <c r="X62" s="21" t="s">
        <v>109</v>
      </c>
      <c r="Y62" s="21" t="s">
        <v>109</v>
      </c>
      <c r="Z62" s="34"/>
    </row>
    <row r="63" spans="1:26" ht="12.75">
      <c r="A63" s="30" t="s">
        <v>54</v>
      </c>
      <c r="B63" t="s">
        <v>297</v>
      </c>
      <c r="C63" s="81" t="s">
        <v>190</v>
      </c>
      <c r="D63" s="20" t="s">
        <v>109</v>
      </c>
      <c r="E63" s="20" t="s">
        <v>109</v>
      </c>
      <c r="F63" s="20" t="s">
        <v>109</v>
      </c>
      <c r="G63" s="67" t="s">
        <v>109</v>
      </c>
      <c r="H63" s="37" t="s">
        <v>109</v>
      </c>
      <c r="I63" s="21" t="s">
        <v>109</v>
      </c>
      <c r="J63" s="21" t="s">
        <v>109</v>
      </c>
      <c r="K63" s="21" t="s">
        <v>109</v>
      </c>
      <c r="L63" s="21" t="s">
        <v>109</v>
      </c>
      <c r="M63" s="21" t="s">
        <v>109</v>
      </c>
      <c r="N63" s="21" t="s">
        <v>109</v>
      </c>
      <c r="O63" s="21" t="s">
        <v>109</v>
      </c>
      <c r="P63" s="21" t="s">
        <v>109</v>
      </c>
      <c r="Q63" s="21" t="s">
        <v>109</v>
      </c>
      <c r="R63" s="21" t="s">
        <v>109</v>
      </c>
      <c r="S63" s="21" t="s">
        <v>109</v>
      </c>
      <c r="T63" s="21" t="s">
        <v>109</v>
      </c>
      <c r="U63" s="21" t="s">
        <v>109</v>
      </c>
      <c r="V63" s="21" t="s">
        <v>109</v>
      </c>
      <c r="W63" s="21" t="s">
        <v>109</v>
      </c>
      <c r="X63" s="21" t="s">
        <v>109</v>
      </c>
      <c r="Y63" s="21" t="s">
        <v>109</v>
      </c>
      <c r="Z63" s="34"/>
    </row>
    <row r="64" spans="1:26" ht="12.75">
      <c r="A64" s="95" t="s">
        <v>54</v>
      </c>
      <c r="B64" t="s">
        <v>298</v>
      </c>
      <c r="C64" s="81" t="s">
        <v>191</v>
      </c>
      <c r="D64" s="117" t="s">
        <v>109</v>
      </c>
      <c r="E64" s="117" t="s">
        <v>109</v>
      </c>
      <c r="F64" s="117" t="s">
        <v>109</v>
      </c>
      <c r="G64" s="145" t="s">
        <v>109</v>
      </c>
      <c r="H64" s="146" t="s">
        <v>109</v>
      </c>
      <c r="I64" s="91" t="s">
        <v>109</v>
      </c>
      <c r="J64" s="91" t="s">
        <v>109</v>
      </c>
      <c r="K64" s="91" t="s">
        <v>109</v>
      </c>
      <c r="L64" s="91" t="s">
        <v>109</v>
      </c>
      <c r="M64" s="91" t="s">
        <v>109</v>
      </c>
      <c r="N64" s="91" t="s">
        <v>109</v>
      </c>
      <c r="O64" s="91" t="s">
        <v>109</v>
      </c>
      <c r="P64" s="91" t="s">
        <v>109</v>
      </c>
      <c r="Q64" s="91" t="s">
        <v>109</v>
      </c>
      <c r="R64" s="91" t="s">
        <v>109</v>
      </c>
      <c r="S64" s="91" t="s">
        <v>109</v>
      </c>
      <c r="T64" s="91" t="s">
        <v>109</v>
      </c>
      <c r="U64" s="91" t="s">
        <v>109</v>
      </c>
      <c r="V64" s="91" t="s">
        <v>109</v>
      </c>
      <c r="W64" s="91" t="s">
        <v>109</v>
      </c>
      <c r="X64" s="91" t="s">
        <v>109</v>
      </c>
      <c r="Y64" s="91" t="s">
        <v>109</v>
      </c>
      <c r="Z64" s="109"/>
    </row>
    <row r="65" spans="1:26" ht="12.75">
      <c r="A65" s="131"/>
      <c r="B65" s="132"/>
      <c r="C65" s="133"/>
      <c r="D65" s="138"/>
      <c r="E65" s="138"/>
      <c r="F65" s="138"/>
      <c r="G65" s="134"/>
      <c r="H65" s="144"/>
      <c r="I65" s="139"/>
      <c r="J65" s="139"/>
      <c r="K65" s="139"/>
      <c r="L65" s="139"/>
      <c r="M65" s="139"/>
      <c r="N65" s="139"/>
      <c r="O65" s="138"/>
      <c r="P65" s="139"/>
      <c r="Q65" s="139"/>
      <c r="R65" s="139"/>
      <c r="S65" s="139"/>
      <c r="T65" s="139"/>
      <c r="U65" s="139"/>
      <c r="V65" s="139"/>
      <c r="W65" s="139"/>
      <c r="X65" s="139"/>
      <c r="Y65" s="139"/>
      <c r="Z65" s="132"/>
    </row>
    <row r="66" spans="1:26" ht="13.5" thickBot="1">
      <c r="A66" s="118" t="s">
        <v>238</v>
      </c>
      <c r="B66" t="s">
        <v>235</v>
      </c>
      <c r="C66" s="81" t="s">
        <v>236</v>
      </c>
      <c r="D66" s="85">
        <f>SUM(I66+M66+Q66+U66+Y66)</f>
        <v>36</v>
      </c>
      <c r="E66" s="85">
        <f>SUM(BLB!F66+'RSD A'!F66+'RSD B'!F66+'RSD C'!F66+'RSD D'!F66)</f>
        <v>36</v>
      </c>
      <c r="F66" s="147">
        <f>SUM(D66-E66)</f>
        <v>0</v>
      </c>
      <c r="G66" s="148">
        <f>SUM(BLB!C66)</f>
        <v>0</v>
      </c>
      <c r="H66" s="149">
        <f>SUM(BLB!D66)</f>
        <v>0</v>
      </c>
      <c r="I66" s="150">
        <f>SUM(BLB!E66)</f>
        <v>0</v>
      </c>
      <c r="J66" s="43"/>
      <c r="K66" s="151">
        <f>SUM('RSD A'!C66)</f>
        <v>0</v>
      </c>
      <c r="L66" s="152">
        <f>SUM('RSD A'!D66)</f>
        <v>0</v>
      </c>
      <c r="M66" s="150">
        <f>SUM('RSD A'!E66)</f>
        <v>0</v>
      </c>
      <c r="N66" s="43"/>
      <c r="O66" s="151">
        <f>SUM('RSD B'!C66)</f>
        <v>0</v>
      </c>
      <c r="P66" s="152">
        <f>SUM('RSD B'!D66)</f>
        <v>0</v>
      </c>
      <c r="Q66" s="150">
        <f>SUM('RSD B'!E66)</f>
        <v>0</v>
      </c>
      <c r="R66" s="153"/>
      <c r="S66" s="151">
        <f>SUM('RSD C'!C66)</f>
        <v>0</v>
      </c>
      <c r="T66" s="152">
        <f>SUM('RSD C'!D66)</f>
        <v>0</v>
      </c>
      <c r="U66" s="150">
        <f>SUM('RSD C'!E66)</f>
        <v>36</v>
      </c>
      <c r="V66" s="153"/>
      <c r="W66" s="151">
        <f>SUM('RSD D'!C66)</f>
        <v>0</v>
      </c>
      <c r="X66" s="152">
        <f>SUM('RSD D'!D66)</f>
        <v>0</v>
      </c>
      <c r="Y66" s="154">
        <f>SUM('RSD D'!E66)</f>
        <v>0</v>
      </c>
      <c r="Z66" s="155"/>
    </row>
    <row r="67" spans="1:26" ht="13.5" thickBot="1">
      <c r="A67" s="69"/>
      <c r="D67" s="1"/>
      <c r="E67" s="1"/>
      <c r="F67" s="108" t="s">
        <v>239</v>
      </c>
      <c r="G67" s="99">
        <f>SUM(G4:G66)</f>
        <v>57</v>
      </c>
      <c r="H67" s="100">
        <f>SUM(H4:H66)</f>
        <v>31</v>
      </c>
      <c r="I67" s="101">
        <f>SUM(I4:I66)</f>
        <v>88</v>
      </c>
      <c r="J67" s="102"/>
      <c r="K67" s="103">
        <f>SUM(K4:K66)</f>
        <v>149</v>
      </c>
      <c r="L67" s="100">
        <f>SUM(L4:L66)</f>
        <v>115</v>
      </c>
      <c r="M67" s="101">
        <f>SUM(M4:M66)</f>
        <v>264</v>
      </c>
      <c r="N67" s="102"/>
      <c r="O67" s="104">
        <f>SUM(O4:O66)</f>
        <v>146</v>
      </c>
      <c r="P67" s="100">
        <f>SUM(P4:P66)</f>
        <v>110</v>
      </c>
      <c r="Q67" s="101">
        <f>SUM(Q4:Q66)</f>
        <v>256</v>
      </c>
      <c r="R67" s="101"/>
      <c r="S67" s="103">
        <f>SUM(S4:S66)</f>
        <v>180</v>
      </c>
      <c r="T67" s="100">
        <f>SUM(T4:T66)</f>
        <v>112</v>
      </c>
      <c r="U67" s="105">
        <f>SUM(U4:U66)</f>
        <v>328</v>
      </c>
      <c r="V67" s="102"/>
      <c r="W67" s="103">
        <f>SUM(W4:W66)</f>
        <v>121</v>
      </c>
      <c r="X67" s="100">
        <f>SUM(X4:X66)</f>
        <v>71</v>
      </c>
      <c r="Y67" s="106">
        <f>SUM(Y4:Y66)</f>
        <v>192</v>
      </c>
      <c r="Z67" s="107"/>
    </row>
    <row r="68" spans="1:25" ht="12.75">
      <c r="A68" s="47">
        <v>40366</v>
      </c>
      <c r="B68" s="319" t="s">
        <v>367</v>
      </c>
      <c r="C68" s="322" t="s">
        <v>702</v>
      </c>
      <c r="D68" s="1"/>
      <c r="E68" s="1"/>
      <c r="I68" s="22"/>
      <c r="J68" s="22"/>
      <c r="K68" s="22"/>
      <c r="L68" s="22"/>
      <c r="M68" s="22"/>
      <c r="N68" s="22"/>
      <c r="O68" s="22"/>
      <c r="P68" s="22"/>
      <c r="Q68" s="22"/>
      <c r="R68" s="33"/>
      <c r="S68" s="22"/>
      <c r="T68" s="22"/>
      <c r="U68" s="22"/>
      <c r="V68" s="22"/>
      <c r="W68" s="22"/>
      <c r="X68" s="22"/>
      <c r="Y68" s="22"/>
    </row>
    <row r="69" spans="1:25" ht="12.75">
      <c r="A69" s="318">
        <v>40410</v>
      </c>
      <c r="B69" s="320" t="s">
        <v>368</v>
      </c>
      <c r="C69" s="323" t="s">
        <v>703</v>
      </c>
      <c r="D69" s="4">
        <f>SUM(D4:D66)</f>
        <v>1146</v>
      </c>
      <c r="E69" s="4">
        <f>SUM(E4:E66)</f>
        <v>1255</v>
      </c>
      <c r="F69" s="4">
        <f>SUM(F4:F66)</f>
        <v>-109</v>
      </c>
      <c r="G69" s="4"/>
      <c r="H69" s="4"/>
      <c r="I69" s="22"/>
      <c r="J69" s="22"/>
      <c r="K69" s="22"/>
      <c r="L69" s="22"/>
      <c r="M69" s="22"/>
      <c r="N69" s="22"/>
      <c r="O69" s="22"/>
      <c r="P69" s="22"/>
      <c r="Q69" s="22"/>
      <c r="R69" s="33"/>
      <c r="S69" s="22"/>
      <c r="T69" s="22"/>
      <c r="U69" s="22"/>
      <c r="V69" s="22"/>
      <c r="W69" s="22"/>
      <c r="X69" s="22"/>
      <c r="Y69" s="22"/>
    </row>
    <row r="70" spans="1:8" ht="13.5" thickBot="1">
      <c r="A70" s="116">
        <v>40539</v>
      </c>
      <c r="B70" s="321" t="s">
        <v>369</v>
      </c>
      <c r="C70" s="324" t="s">
        <v>707</v>
      </c>
      <c r="F70" s="17" t="s">
        <v>96</v>
      </c>
      <c r="G70" s="17"/>
      <c r="H70" s="17"/>
    </row>
    <row r="71" spans="6:8" ht="12.75">
      <c r="F71" s="17"/>
      <c r="G71" s="17"/>
      <c r="H71" s="17"/>
    </row>
    <row r="72" spans="6:8" ht="12.75">
      <c r="F72" s="17"/>
      <c r="G72" s="17"/>
      <c r="H72" s="17"/>
    </row>
    <row r="73" spans="6:8" ht="13.5" thickBot="1">
      <c r="F73" s="17"/>
      <c r="G73" s="17"/>
      <c r="H73" s="17"/>
    </row>
    <row r="74" spans="1:8" ht="13.5" thickBot="1">
      <c r="A74" s="304"/>
      <c r="B74" s="326" t="s">
        <v>362</v>
      </c>
      <c r="C74" s="333"/>
      <c r="F74" s="17"/>
      <c r="G74" s="17"/>
      <c r="H74" s="17"/>
    </row>
    <row r="75" spans="1:8" ht="13.5" thickBot="1">
      <c r="A75" s="325" t="s">
        <v>356</v>
      </c>
      <c r="B75" s="327" t="s">
        <v>359</v>
      </c>
      <c r="C75" s="328">
        <f>SUM(BLB!C75+'RSD A'!C75+'RSD B'!C75+'RSD C'!C75+'RSD D'!C75)</f>
        <v>564</v>
      </c>
      <c r="F75" s="17"/>
      <c r="G75" s="17"/>
      <c r="H75" s="17"/>
    </row>
    <row r="76" spans="1:8" ht="13.5" thickBot="1">
      <c r="A76" s="325" t="s">
        <v>357</v>
      </c>
      <c r="B76" s="329" t="s">
        <v>358</v>
      </c>
      <c r="C76" s="330">
        <f>SUM(BLB!C76+'RSD A'!C76+'RSD B'!C76+'RSD C'!C76+'RSD D'!C76)</f>
        <v>388</v>
      </c>
      <c r="F76" s="17"/>
      <c r="G76" s="17"/>
      <c r="H76" s="17"/>
    </row>
    <row r="77" spans="1:8" ht="13.5" thickBot="1">
      <c r="A77" s="325" t="s">
        <v>360</v>
      </c>
      <c r="B77" s="331" t="s">
        <v>361</v>
      </c>
      <c r="C77" s="332">
        <f>SUM(BLB!C77+'RSD A'!C77+'RSD B'!C77+'RSD C'!C77+'RSD D'!C77)</f>
        <v>184</v>
      </c>
      <c r="F77" s="17"/>
      <c r="G77" s="17"/>
      <c r="H77" s="17"/>
    </row>
    <row r="78" ht="13.5" thickBot="1"/>
    <row r="79" spans="2:6" ht="12.75">
      <c r="B79" s="5"/>
      <c r="C79" s="5" t="s">
        <v>322</v>
      </c>
      <c r="D79" s="231" t="s">
        <v>140</v>
      </c>
      <c r="E79" s="232" t="s">
        <v>141</v>
      </c>
      <c r="F79" s="233" t="s">
        <v>91</v>
      </c>
    </row>
    <row r="80" spans="2:6" ht="12.75">
      <c r="B80" s="10"/>
      <c r="C80" s="10" t="s">
        <v>115</v>
      </c>
      <c r="D80" s="310">
        <f>SUM(G8+K8+O8+S8+W8+G14+K14+O14+S14+W14+G15+K15+O15+S15+W15+G16+K16+O16+S16+W16+G17+K17+O17+S17+W17+G18+K18+O18+S18+W18+G19+K19+O19+S19+W19+G22+K22+O22+S22+W22+G47+K47+O47+S47+W47+G51+K51+O51+S51+W51+G52+K52+O52+S52+W52+G53+K53+O53+S53+W53)</f>
        <v>330</v>
      </c>
      <c r="E80" s="311">
        <f>SUM(H8+L8+P8+T8+X8+H14+L14+P14+T14+X14+H15+L15+P15+T15+X15+H16+L16+P16+T16+X16+H17+L17+P17+T17+X17+H18+L18+P18+T18+X18+H19+L19+P19+T19+X19+H22+L22+P22+T22+X22+H47+L47+P47+T47+X47+H51+L51+P51+T51+X51+H52+L52+P52+T52+X52+H53+L53+P53+T53+X53)</f>
        <v>225</v>
      </c>
      <c r="F80" s="30">
        <f>SUM(D80:E80)</f>
        <v>555</v>
      </c>
    </row>
    <row r="81" spans="2:6" ht="12.75">
      <c r="B81" s="10"/>
      <c r="C81" s="10" t="s">
        <v>116</v>
      </c>
      <c r="D81" s="310">
        <f>SUM(G4+K4+O4+S4+W4+G5+K5+O5+S5+W5+G6+K6+O6+S6+W6+G7+K7+O7+S7+W7+G24+K24+O24+S24+W24+G27+K27+O27+S27+W27+G20+K20+O20+S20+W20+G54+K54+O54+S54+W54)</f>
        <v>77</v>
      </c>
      <c r="E81" s="311">
        <f>SUM(H4+L4+P4+T4+X4+H5+L5+P5+T5+X5+H6+L6+P6+T6+X6+H7+L7+P7+T7+X7+H24+L24+P24+T24+X24+H27+L27+P27+T27+X27+H20+L20+P20+T20+X20+H54+L54+P54+T54+X54)</f>
        <v>25</v>
      </c>
      <c r="F81" s="30">
        <f>SUM(D81:E81)</f>
        <v>102</v>
      </c>
    </row>
    <row r="82" spans="2:6" ht="12.75">
      <c r="B82" s="10"/>
      <c r="C82" s="10" t="s">
        <v>117</v>
      </c>
      <c r="D82" s="310">
        <f>SUM(G9+K9+O9+S9+W9+G10+K10+O10+S10+W10+G11+K11+O11+S11+W11+G12+K12+O12+S12+W12+G21+K21+O21+S21+W21+G29+K29+O29+S29+W29+G30+K30+O30+S30+W30+G31+K31+O31+S31+W31+G32+K32+O32+S32+W32+G37+K37+O37+S37+W37+G38+K38+O38+S38+W38+G39+K39+O39+S39+W39+G40+K40+O40+S40+W40+G41+K41+O41+S41+W41+G42+K42+O42+S42+W42+G43+K43+O43+S43+W43+G44+K44+O44+S44+W44+G45+K45+O45+S45+W45+G46+K46+O46+S46+W46+G48+K48+O48+S48+W48+G49+K49+O49+S49+W49+G55+K55+O55+S55+W55+G56+K56+O56+S56+W56+G60+K60+O60+S60+W60+G61+K61+O61+S61+W61+G66+K66+O66+S66+W66)</f>
        <v>246</v>
      </c>
      <c r="E82" s="311">
        <f>SUM(H9+L9+P9+T9+X9+H10+L10+P10+T10+X10+H11+L11+P11+T11+X11+H12+L12+P12+T12+X12+H21+L21+P21+T21+X21+H29+L29+P29+T29+X29+H30+L30+P30+T30+X30+H31+L31+P31+T31+X31+H32+L32+P32+T32+X32+H37+L37+P37+T37+X37+H38+L38+P38+T38+X38+H39+L39+P39+T39+X39+H40+L40+P40+T40+X40+H41+L41+P41+T41+X41+H42+L42+P42+T42+X42+H43+L43+P43+T43+X43+H44+L44+P44+T44+X44+H45+L45+P45+T45+X45+H46+L46+P46+T46+X46+H48+L48+P48+T48+X48+H49+L49+P49+T49+X49+H55+L55+P55+T55+X55+H56+L56+P56+T56+X56+H60+L60+P60+T60+X60+H61+L61+P61+T61+X61+H66+L66+P66+T66+X66)</f>
        <v>189</v>
      </c>
      <c r="F82" s="30">
        <f>SUM(D82:E82)</f>
        <v>435</v>
      </c>
    </row>
    <row r="83" spans="2:8" ht="12.75">
      <c r="B83" s="10"/>
      <c r="C83" s="10" t="s">
        <v>118</v>
      </c>
      <c r="D83" s="312">
        <f>SUM(D80:D82)</f>
        <v>653</v>
      </c>
      <c r="E83" s="313">
        <f>SUM(E80:E82)</f>
        <v>439</v>
      </c>
      <c r="F83" s="35">
        <f>SUM(F80:F82)</f>
        <v>1092</v>
      </c>
      <c r="H83" s="4"/>
    </row>
  </sheetData>
  <printOptions gridLines="1" horizontalCentered="1" verticalCentered="1"/>
  <pageMargins left="0.25" right="0.24" top="0.7480314960629921" bottom="0.3937007874015748" header="0.5118110236220472" footer="0"/>
  <pageSetup fitToHeight="1" fitToWidth="1" horizontalDpi="600" verticalDpi="600" orientation="portrait" paperSize="9" scale="58" r:id="rId2"/>
  <headerFooter alignWithMargins="0">
    <oddHeader xml:space="preserve">&amp;C&amp;"Arial,Fett Kursiv"&amp;12&amp;EAnzahl der Hilfen BLB  und der RSD's im April 2010 </oddHeader>
    <oddFooter>&amp;R&amp;8&amp;U&amp;F&amp;A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95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3.28125" style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0.14062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0.140625" style="0" bestFit="1" customWidth="1"/>
    <col min="18" max="18" width="11.7109375" style="0" bestFit="1" customWidth="1"/>
  </cols>
  <sheetData>
    <row r="1" spans="1:18" ht="12.75">
      <c r="A1" s="230" t="s">
        <v>33</v>
      </c>
      <c r="B1" s="3"/>
      <c r="C1" s="156" t="s">
        <v>34</v>
      </c>
      <c r="D1" s="156" t="s">
        <v>35</v>
      </c>
      <c r="E1" s="156" t="s">
        <v>37</v>
      </c>
      <c r="F1" s="4" t="s">
        <v>36</v>
      </c>
      <c r="H1" s="11" t="s">
        <v>83</v>
      </c>
      <c r="I1" s="172" t="s">
        <v>84</v>
      </c>
      <c r="J1" s="11" t="s">
        <v>83</v>
      </c>
      <c r="K1" s="172" t="s">
        <v>84</v>
      </c>
      <c r="L1" s="11" t="s">
        <v>83</v>
      </c>
      <c r="M1" s="172" t="s">
        <v>84</v>
      </c>
      <c r="N1" s="11" t="s">
        <v>83</v>
      </c>
      <c r="O1" s="172" t="s">
        <v>84</v>
      </c>
      <c r="P1" s="72" t="s">
        <v>83</v>
      </c>
      <c r="Q1" s="172" t="s">
        <v>84</v>
      </c>
      <c r="R1" s="3" t="s">
        <v>84</v>
      </c>
    </row>
    <row r="2" spans="1:18" ht="12.75">
      <c r="A2" s="196"/>
      <c r="B2" s="3"/>
      <c r="C2" s="157" t="s">
        <v>320</v>
      </c>
      <c r="D2" s="157" t="s">
        <v>320</v>
      </c>
      <c r="E2" s="253" t="s">
        <v>215</v>
      </c>
      <c r="H2" s="11" t="s">
        <v>85</v>
      </c>
      <c r="I2" s="216" t="s">
        <v>86</v>
      </c>
      <c r="J2" s="11" t="s">
        <v>85</v>
      </c>
      <c r="K2" s="216" t="s">
        <v>86</v>
      </c>
      <c r="L2" s="11" t="s">
        <v>85</v>
      </c>
      <c r="M2" s="216" t="s">
        <v>86</v>
      </c>
      <c r="N2" s="11" t="s">
        <v>85</v>
      </c>
      <c r="O2" s="216" t="s">
        <v>86</v>
      </c>
      <c r="P2" s="72" t="s">
        <v>85</v>
      </c>
      <c r="Q2" s="216" t="s">
        <v>86</v>
      </c>
      <c r="R2" s="3" t="s">
        <v>86</v>
      </c>
    </row>
    <row r="3" spans="1:18" ht="12" customHeight="1" thickBot="1">
      <c r="A3" s="196"/>
      <c r="B3" s="3"/>
      <c r="C3" s="279" t="s">
        <v>321</v>
      </c>
      <c r="D3" s="281"/>
      <c r="E3" s="280" t="s">
        <v>216</v>
      </c>
      <c r="F3" s="6">
        <v>4</v>
      </c>
      <c r="I3" s="282" t="s">
        <v>1</v>
      </c>
      <c r="J3" s="2"/>
      <c r="K3" s="282" t="s">
        <v>87</v>
      </c>
      <c r="L3" s="2"/>
      <c r="M3" s="282" t="s">
        <v>88</v>
      </c>
      <c r="N3" s="2"/>
      <c r="O3" s="282" t="s">
        <v>89</v>
      </c>
      <c r="P3" s="73"/>
      <c r="Q3" s="282" t="s">
        <v>90</v>
      </c>
      <c r="R3" s="3" t="s">
        <v>91</v>
      </c>
    </row>
    <row r="4" spans="1:18" ht="12.75">
      <c r="A4" s="25" t="s">
        <v>244</v>
      </c>
      <c r="C4" s="260">
        <f>SUM(BLB!L4+'RSD A'!L4+'RSD B'!L4+'RSD C'!L4+'RSD D'!L4)</f>
        <v>0</v>
      </c>
      <c r="D4" s="1">
        <f>SUM(Gesamtübersicht!D4)</f>
        <v>9</v>
      </c>
      <c r="E4" s="254">
        <f aca="true" t="shared" si="0" ref="E4:E56">SUM(C4/D4)</f>
        <v>0</v>
      </c>
      <c r="H4" s="315">
        <v>0</v>
      </c>
      <c r="I4" s="7">
        <f>SUM(H4+BLB!L4)</f>
        <v>0</v>
      </c>
      <c r="J4" s="70">
        <v>0</v>
      </c>
      <c r="K4" s="7">
        <f>SUM(J4+'RSD A'!L4)</f>
        <v>0</v>
      </c>
      <c r="L4" s="70">
        <v>0</v>
      </c>
      <c r="M4" s="7">
        <f>SUM(L4+'RSD B'!L4)</f>
        <v>0</v>
      </c>
      <c r="N4" s="70">
        <v>0</v>
      </c>
      <c r="O4" s="7">
        <f>SUM(N4+'RSD C'!L4)</f>
        <v>0</v>
      </c>
      <c r="P4" s="70">
        <v>0</v>
      </c>
      <c r="Q4" s="7">
        <f>SUM(P4+'RSD D'!L4)</f>
        <v>0</v>
      </c>
      <c r="R4" s="14">
        <f>SUM(I4+K4+M4+O4+Q4)</f>
        <v>0</v>
      </c>
    </row>
    <row r="5" spans="1:18" ht="12.75">
      <c r="A5" s="25" t="s">
        <v>245</v>
      </c>
      <c r="C5" s="261">
        <f>SUM(BLB!L5+'RSD A'!L5+'RSD B'!L5+'RSD C'!L5+'RSD D'!L5)</f>
        <v>24049.39</v>
      </c>
      <c r="D5" s="1">
        <f>SUM(Gesamtübersicht!D5)</f>
        <v>13</v>
      </c>
      <c r="E5" s="254">
        <f t="shared" si="0"/>
        <v>1849.9530769230769</v>
      </c>
      <c r="H5" s="315">
        <v>1022.63</v>
      </c>
      <c r="I5" s="7">
        <f>SUM(H5+BLB!L5)</f>
        <v>1961.3899999999999</v>
      </c>
      <c r="J5" s="70">
        <v>21555.37</v>
      </c>
      <c r="K5" s="7">
        <f>SUM(J5+'RSD A'!L5)</f>
        <v>27746.6</v>
      </c>
      <c r="L5" s="70">
        <v>9783.57</v>
      </c>
      <c r="M5" s="7">
        <f>SUM(L5+'RSD B'!L5)</f>
        <v>15910.439999999999</v>
      </c>
      <c r="N5" s="70">
        <v>39208.85</v>
      </c>
      <c r="O5" s="7">
        <f>SUM(N5+'RSD C'!L5)</f>
        <v>48076.55</v>
      </c>
      <c r="P5" s="70">
        <v>3800.64</v>
      </c>
      <c r="Q5" s="7">
        <f>SUM(P5+'RSD D'!L5)</f>
        <v>5725.469999999999</v>
      </c>
      <c r="R5" s="14">
        <f aca="true" t="shared" si="1" ref="R5:R12">SUM(I5+K5+M5+O5+Q5)</f>
        <v>99420.45</v>
      </c>
    </row>
    <row r="6" spans="1:18" ht="12" customHeight="1">
      <c r="A6" s="25" t="s">
        <v>247</v>
      </c>
      <c r="C6" s="261">
        <f>SUM(BLB!L6+'RSD A'!L6+'RSD B'!L6+'RSD C'!L6+'RSD D'!L6)</f>
        <v>0</v>
      </c>
      <c r="D6" s="1">
        <f>SUM(Gesamtübersicht!D6)</f>
        <v>18</v>
      </c>
      <c r="E6" s="254">
        <f t="shared" si="0"/>
        <v>0</v>
      </c>
      <c r="H6" s="315">
        <v>0</v>
      </c>
      <c r="I6" s="7">
        <f>SUM(H6+BLB!L6)</f>
        <v>0</v>
      </c>
      <c r="J6" s="70">
        <v>0</v>
      </c>
      <c r="K6" s="7">
        <f>SUM(J6+'RSD A'!L6)</f>
        <v>0</v>
      </c>
      <c r="L6" s="70">
        <v>0</v>
      </c>
      <c r="M6" s="7">
        <f>SUM(L6+'RSD B'!L6)</f>
        <v>0</v>
      </c>
      <c r="N6" s="70">
        <v>7593.75</v>
      </c>
      <c r="O6" s="7">
        <f>SUM(N6+'RSD C'!L6)</f>
        <v>7593.75</v>
      </c>
      <c r="P6" s="70">
        <v>0</v>
      </c>
      <c r="Q6" s="7">
        <f>SUM(P6+'RSD D'!L6)</f>
        <v>0</v>
      </c>
      <c r="R6" s="14">
        <f t="shared" si="1"/>
        <v>7593.75</v>
      </c>
    </row>
    <row r="7" spans="1:18" ht="12.75">
      <c r="A7" s="25" t="s">
        <v>246</v>
      </c>
      <c r="C7" s="261">
        <f>SUM(BLB!L7+'RSD A'!L7+'RSD B'!L7+'RSD C'!L7+'RSD D'!L7)</f>
        <v>3543.89</v>
      </c>
      <c r="D7" s="1">
        <f>SUM(Gesamtübersicht!D7)</f>
        <v>1</v>
      </c>
      <c r="E7" s="254">
        <f t="shared" si="0"/>
        <v>3543.89</v>
      </c>
      <c r="H7" s="315">
        <v>0</v>
      </c>
      <c r="I7" s="7">
        <f>SUM(H7+BLB!L7)</f>
        <v>0</v>
      </c>
      <c r="J7" s="70">
        <v>15672.49</v>
      </c>
      <c r="K7" s="7">
        <f>SUM(J7+'RSD A'!L7)</f>
        <v>19216.38</v>
      </c>
      <c r="L7" s="70">
        <v>0</v>
      </c>
      <c r="M7" s="7">
        <f>SUM(L7+'RSD B'!L7)</f>
        <v>0</v>
      </c>
      <c r="N7" s="70">
        <v>0</v>
      </c>
      <c r="O7" s="7">
        <f>SUM(N7+'RSD C'!L7)</f>
        <v>0</v>
      </c>
      <c r="P7" s="70">
        <v>0</v>
      </c>
      <c r="Q7" s="7">
        <f>SUM(P7+'RSD D'!L7)</f>
        <v>0</v>
      </c>
      <c r="R7" s="14">
        <f t="shared" si="1"/>
        <v>19216.38</v>
      </c>
    </row>
    <row r="8" spans="1:18" ht="12.75">
      <c r="A8" s="25" t="s">
        <v>31</v>
      </c>
      <c r="C8" s="261">
        <f>SUM(BLB!L8+'RSD A'!L8+'RSD B'!L8+'RSD C'!L8+'RSD D'!L8)</f>
        <v>5784.050000000001</v>
      </c>
      <c r="D8" s="1">
        <f>SUM(Gesamtübersicht!D8)</f>
        <v>13</v>
      </c>
      <c r="E8" s="254">
        <f t="shared" si="0"/>
        <v>444.9269230769232</v>
      </c>
      <c r="H8" s="315">
        <v>6519.53</v>
      </c>
      <c r="I8" s="7">
        <f>SUM(H8+BLB!L8)</f>
        <v>8184.44</v>
      </c>
      <c r="J8" s="70">
        <v>7221.24</v>
      </c>
      <c r="K8" s="7">
        <f>SUM(J8+'RSD A'!L8)</f>
        <v>7710.96</v>
      </c>
      <c r="L8" s="70">
        <v>6484.96</v>
      </c>
      <c r="M8" s="7">
        <f>SUM(L8+'RSD B'!L8)</f>
        <v>7151.09</v>
      </c>
      <c r="N8" s="70">
        <v>6269.44</v>
      </c>
      <c r="O8" s="7">
        <f>SUM(N8+'RSD C'!L8)</f>
        <v>8253.13</v>
      </c>
      <c r="P8" s="70">
        <v>906.13</v>
      </c>
      <c r="Q8" s="7">
        <f>SUM(P8+'RSD D'!L8)</f>
        <v>1885.73</v>
      </c>
      <c r="R8" s="14">
        <f t="shared" si="1"/>
        <v>33185.35</v>
      </c>
    </row>
    <row r="9" spans="1:18" ht="12.75">
      <c r="A9" s="25" t="s">
        <v>107</v>
      </c>
      <c r="C9" s="261">
        <f>SUM(BLB!L9+'RSD A'!L9+'RSD B'!L9+'RSD C'!L9+'RSD D'!L9)</f>
        <v>27026.17</v>
      </c>
      <c r="D9" s="1">
        <f>SUM(Gesamtübersicht!D9)</f>
        <v>10</v>
      </c>
      <c r="E9" s="254">
        <f t="shared" si="0"/>
        <v>2702.6169999999997</v>
      </c>
      <c r="H9" s="315">
        <v>0</v>
      </c>
      <c r="I9" s="7">
        <f>SUM(H9+BLB!L9)</f>
        <v>0</v>
      </c>
      <c r="J9" s="70">
        <v>20705.31</v>
      </c>
      <c r="K9" s="7">
        <f>SUM(J9+'RSD A'!L9)</f>
        <v>27607.08</v>
      </c>
      <c r="L9" s="70">
        <v>23682.75</v>
      </c>
      <c r="M9" s="7">
        <f>SUM(L9+'RSD B'!L9)</f>
        <v>29734.08</v>
      </c>
      <c r="N9" s="70">
        <v>46132.73</v>
      </c>
      <c r="O9" s="7">
        <f>SUM(N9+'RSD C'!L9)</f>
        <v>60205.8</v>
      </c>
      <c r="P9" s="70">
        <v>0</v>
      </c>
      <c r="Q9" s="7">
        <f>SUM(P9+'RSD D'!L9)</f>
        <v>0</v>
      </c>
      <c r="R9" s="14">
        <f t="shared" si="1"/>
        <v>117546.96</v>
      </c>
    </row>
    <row r="10" spans="1:18" ht="12.75">
      <c r="A10" s="25" t="s">
        <v>56</v>
      </c>
      <c r="C10" s="261">
        <f>SUM(BLB!L10+'RSD A'!L10+'RSD B'!L10+'RSD C'!L10+'RSD D'!L10)</f>
        <v>26836.59</v>
      </c>
      <c r="D10" s="1">
        <f>SUM(Gesamtübersicht!D10)</f>
        <v>9</v>
      </c>
      <c r="E10" s="254">
        <f t="shared" si="0"/>
        <v>2981.8433333333332</v>
      </c>
      <c r="H10" s="315">
        <v>0</v>
      </c>
      <c r="I10" s="7">
        <f>SUM(H10+BLB!L10)</f>
        <v>0</v>
      </c>
      <c r="J10" s="70">
        <v>14609.4</v>
      </c>
      <c r="K10" s="7">
        <f>SUM(J10+'RSD A'!L10)</f>
        <v>19505.33</v>
      </c>
      <c r="L10" s="70">
        <v>31001.43</v>
      </c>
      <c r="M10" s="7">
        <f>SUM(L10+'RSD B'!L10)</f>
        <v>41263.84</v>
      </c>
      <c r="N10" s="70">
        <v>55081.36</v>
      </c>
      <c r="O10" s="7">
        <f>SUM(N10+'RSD C'!L10)</f>
        <v>66759.61</v>
      </c>
      <c r="P10" s="70">
        <v>0</v>
      </c>
      <c r="Q10" s="7">
        <f>SUM(P10+'RSD D'!L10)</f>
        <v>0</v>
      </c>
      <c r="R10" s="14">
        <f t="shared" si="1"/>
        <v>127528.78</v>
      </c>
    </row>
    <row r="11" spans="1:18" ht="12.75">
      <c r="A11" s="25" t="s">
        <v>50</v>
      </c>
      <c r="C11" s="261">
        <f>SUM(BLB!L11+'RSD A'!L11+'RSD B'!L11+'RSD C'!L11+'RSD D'!L11)</f>
        <v>4709.66</v>
      </c>
      <c r="D11" s="1">
        <f>SUM(Gesamtübersicht!D11)</f>
        <v>9</v>
      </c>
      <c r="E11" s="254">
        <f t="shared" si="0"/>
        <v>523.2955555555556</v>
      </c>
      <c r="H11" s="315">
        <v>7556.16</v>
      </c>
      <c r="I11" s="7">
        <f>SUM(H11+BLB!L11)</f>
        <v>7556.16</v>
      </c>
      <c r="J11" s="70">
        <v>10506</v>
      </c>
      <c r="K11" s="7">
        <f>SUM(J11+'RSD A'!L11)</f>
        <v>11730</v>
      </c>
      <c r="L11" s="70">
        <v>3034.36</v>
      </c>
      <c r="M11" s="7">
        <f>SUM(L11+'RSD B'!L11)</f>
        <v>3034.36</v>
      </c>
      <c r="N11" s="70">
        <v>9408.1</v>
      </c>
      <c r="O11" s="7">
        <f>SUM(N11+'RSD C'!L11)</f>
        <v>12159.36</v>
      </c>
      <c r="P11" s="70">
        <v>0</v>
      </c>
      <c r="Q11" s="7">
        <f>SUM(P11+'RSD D'!L11)</f>
        <v>734.4</v>
      </c>
      <c r="R11" s="14">
        <f t="shared" si="1"/>
        <v>35214.280000000006</v>
      </c>
    </row>
    <row r="12" spans="1:18" ht="12.75">
      <c r="A12" s="262" t="s">
        <v>57</v>
      </c>
      <c r="C12" s="263">
        <f>SUM(BLB!L12+'RSD A'!L12+'RSD B'!L12+'RSD C'!L12+'RSD D'!L12)</f>
        <v>0</v>
      </c>
      <c r="D12" s="1">
        <f>SUM(Gesamtübersicht!D12)</f>
        <v>0</v>
      </c>
      <c r="E12" s="254" t="e">
        <f t="shared" si="0"/>
        <v>#DIV/0!</v>
      </c>
      <c r="H12" s="315">
        <v>0</v>
      </c>
      <c r="I12" s="7">
        <f>SUM(H12+BLB!L12)</f>
        <v>0</v>
      </c>
      <c r="J12" s="70">
        <v>0</v>
      </c>
      <c r="K12" s="7">
        <f>SUM(J12+'RSD A'!L12)</f>
        <v>0</v>
      </c>
      <c r="L12" s="70">
        <v>0</v>
      </c>
      <c r="M12" s="7">
        <f>SUM(L12+'RSD B'!L12)</f>
        <v>0</v>
      </c>
      <c r="N12" s="70">
        <v>0</v>
      </c>
      <c r="O12" s="7">
        <f>SUM(N12+'RSD C'!L12)</f>
        <v>0</v>
      </c>
      <c r="P12" s="70">
        <v>0</v>
      </c>
      <c r="Q12" s="7">
        <f>SUM(P12+'RSD D'!L12)</f>
        <v>0</v>
      </c>
      <c r="R12" s="14">
        <f t="shared" si="1"/>
        <v>0</v>
      </c>
    </row>
    <row r="13" spans="1:18" ht="12.75">
      <c r="A13" s="138"/>
      <c r="B13" s="132"/>
      <c r="C13" s="265"/>
      <c r="D13" s="138"/>
      <c r="E13" s="266"/>
      <c r="F13" s="132"/>
      <c r="G13" s="132"/>
      <c r="H13" s="316"/>
      <c r="I13" s="267"/>
      <c r="J13" s="267"/>
      <c r="K13" s="267"/>
      <c r="L13" s="267"/>
      <c r="M13" s="267"/>
      <c r="N13" s="267"/>
      <c r="O13" s="267"/>
      <c r="P13" s="267"/>
      <c r="Q13" s="267"/>
      <c r="R13" s="268"/>
    </row>
    <row r="14" spans="1:18" ht="12.75">
      <c r="A14" s="207" t="s">
        <v>19</v>
      </c>
      <c r="C14" s="264">
        <f>SUM(BLB!L14+'RSD A'!L14+'RSD B'!L14+'RSD C'!L14+'RSD D'!L14)</f>
        <v>16895.87</v>
      </c>
      <c r="D14" s="1">
        <f>SUM(Gesamtübersicht!D14)</f>
        <v>55</v>
      </c>
      <c r="E14" s="254">
        <f>SUM((C14+C19)/(D14+D19))</f>
        <v>457.3935</v>
      </c>
      <c r="H14" s="315">
        <v>3826.49</v>
      </c>
      <c r="I14" s="7">
        <f>SUM(H14+BLB!L14)</f>
        <v>4781.99</v>
      </c>
      <c r="J14" s="70">
        <v>18532.86</v>
      </c>
      <c r="K14" s="7">
        <f>SUM(J14+'RSD A'!L14)</f>
        <v>20887.6</v>
      </c>
      <c r="L14" s="70">
        <v>22854.75</v>
      </c>
      <c r="M14" s="7">
        <f>SUM(L14+'RSD B'!L14)</f>
        <v>26071.9</v>
      </c>
      <c r="N14" s="70">
        <v>27058.02</v>
      </c>
      <c r="O14" s="7">
        <f>SUM(N14+'RSD C'!L14)</f>
        <v>34021.28</v>
      </c>
      <c r="P14" s="70">
        <v>10206.29</v>
      </c>
      <c r="Q14" s="7">
        <f>SUM(P14+'RSD D'!L14)</f>
        <v>13611.51</v>
      </c>
      <c r="R14" s="14">
        <f aca="true" t="shared" si="2" ref="R14:R21">SUM(I14+K14+M14+O14+Q14)</f>
        <v>99374.27999999998</v>
      </c>
    </row>
    <row r="15" spans="1:18" ht="12.75">
      <c r="A15" s="25" t="s">
        <v>18</v>
      </c>
      <c r="C15" s="261">
        <f>SUM(BLB!L15+'RSD A'!L15+'RSD B'!L15+'RSD C'!L15+'RSD D'!L15)</f>
        <v>12845.64</v>
      </c>
      <c r="D15" s="1">
        <f>SUM(Gesamtübersicht!D15)</f>
        <v>34</v>
      </c>
      <c r="E15" s="254">
        <f t="shared" si="0"/>
        <v>377.8129411764706</v>
      </c>
      <c r="H15" s="315">
        <v>10963.5</v>
      </c>
      <c r="I15" s="7">
        <f>SUM(H15+BLB!L15)</f>
        <v>12632.57</v>
      </c>
      <c r="J15" s="70">
        <v>11466.07</v>
      </c>
      <c r="K15" s="7">
        <f>SUM(J15+'RSD A'!L15)</f>
        <v>16658.83</v>
      </c>
      <c r="L15" s="70">
        <v>1764</v>
      </c>
      <c r="M15" s="7">
        <f>SUM(L15+'RSD B'!L15)</f>
        <v>3511.4700000000003</v>
      </c>
      <c r="N15" s="70">
        <v>25279.14</v>
      </c>
      <c r="O15" s="7">
        <f>SUM(N15+'RSD C'!L15)</f>
        <v>27206.079999999998</v>
      </c>
      <c r="P15" s="70">
        <v>6749.71</v>
      </c>
      <c r="Q15" s="7">
        <f>SUM(P15+'RSD D'!L15)</f>
        <v>9059.11</v>
      </c>
      <c r="R15" s="14">
        <f t="shared" si="2"/>
        <v>69068.06</v>
      </c>
    </row>
    <row r="16" spans="1:18" ht="12.75">
      <c r="A16" s="25" t="s">
        <v>20</v>
      </c>
      <c r="C16" s="261">
        <f>SUM(BLB!L16+'RSD A'!L16+'RSD B'!L16+'RSD C'!L16+'RSD D'!L16)</f>
        <v>36247.94</v>
      </c>
      <c r="D16" s="1">
        <f>SUM(Gesamtübersicht!D16)</f>
        <v>64</v>
      </c>
      <c r="E16" s="254">
        <f t="shared" si="0"/>
        <v>566.3740625</v>
      </c>
      <c r="H16" s="315">
        <v>7542.92</v>
      </c>
      <c r="I16" s="7">
        <f>SUM(H16+BLB!L16)</f>
        <v>7542.92</v>
      </c>
      <c r="J16" s="70">
        <v>52032.33</v>
      </c>
      <c r="K16" s="7">
        <f>SUM(J16+'RSD A'!L16)</f>
        <v>73717.04000000001</v>
      </c>
      <c r="L16" s="70">
        <v>33318.92</v>
      </c>
      <c r="M16" s="7">
        <f>SUM(L16+'RSD B'!L16)</f>
        <v>39494.32</v>
      </c>
      <c r="N16" s="70">
        <v>21381.12</v>
      </c>
      <c r="O16" s="7">
        <f>SUM(N16+'RSD C'!L16)</f>
        <v>27662.809999999998</v>
      </c>
      <c r="P16" s="70">
        <v>11388.7</v>
      </c>
      <c r="Q16" s="7">
        <f>SUM(P16+'RSD D'!L16)</f>
        <v>13494.84</v>
      </c>
      <c r="R16" s="14">
        <f t="shared" si="2"/>
        <v>161911.93</v>
      </c>
    </row>
    <row r="17" spans="1:18" ht="12.75">
      <c r="A17" s="25" t="s">
        <v>21</v>
      </c>
      <c r="C17" s="261">
        <f>SUM(BLB!L17+'RSD A'!L17+'RSD B'!L17+'RSD C'!L17+'RSD D'!L17)</f>
        <v>152438.03</v>
      </c>
      <c r="D17" s="1">
        <f>SUM(Gesamtübersicht!D17)</f>
        <v>227</v>
      </c>
      <c r="E17" s="254">
        <f t="shared" si="0"/>
        <v>671.5331718061674</v>
      </c>
      <c r="H17" s="315">
        <v>25620.84</v>
      </c>
      <c r="I17" s="7">
        <f>SUM(H17+BLB!L17)</f>
        <v>38037.270000000004</v>
      </c>
      <c r="J17" s="70">
        <v>180478.22</v>
      </c>
      <c r="K17" s="7">
        <f>SUM(J17+'RSD A'!L17)</f>
        <v>241544.66</v>
      </c>
      <c r="L17" s="70">
        <v>168629.32</v>
      </c>
      <c r="M17" s="7">
        <f>SUM(L17+'RSD B'!L17)</f>
        <v>194380.57</v>
      </c>
      <c r="N17" s="70">
        <v>114201.38</v>
      </c>
      <c r="O17" s="7">
        <f>SUM(N17+'RSD C'!L17)</f>
        <v>141641.8</v>
      </c>
      <c r="P17" s="70">
        <v>66840.25</v>
      </c>
      <c r="Q17" s="7">
        <f>SUM(P17+'RSD D'!L17)</f>
        <v>92603.74</v>
      </c>
      <c r="R17" s="14">
        <f t="shared" si="2"/>
        <v>708208.04</v>
      </c>
    </row>
    <row r="18" spans="1:18" ht="12.75">
      <c r="A18" s="25" t="s">
        <v>220</v>
      </c>
      <c r="C18" s="261">
        <f>SUM(BLB!L18+'RSD A'!L18+'RSD B'!L18+'RSD C'!L18+'RSD D'!L18)</f>
        <v>0</v>
      </c>
      <c r="D18" s="1">
        <f>SUM(Gesamtübersicht!D18)</f>
        <v>0</v>
      </c>
      <c r="E18" s="254" t="e">
        <f t="shared" si="0"/>
        <v>#DIV/0!</v>
      </c>
      <c r="H18" s="315">
        <v>0</v>
      </c>
      <c r="I18" s="7">
        <f>SUM(H18+BLB!L18)</f>
        <v>0</v>
      </c>
      <c r="J18" s="70">
        <v>0</v>
      </c>
      <c r="K18" s="7">
        <f>SUM(J18+'RSD A'!L18)</f>
        <v>0</v>
      </c>
      <c r="L18" s="70">
        <v>0</v>
      </c>
      <c r="M18" s="7">
        <f>SUM(L18+'RSD B'!L18)</f>
        <v>0</v>
      </c>
      <c r="N18" s="70">
        <v>0</v>
      </c>
      <c r="O18" s="7">
        <f>SUM(N18+'RSD C'!L18)</f>
        <v>0</v>
      </c>
      <c r="P18" s="70">
        <v>0</v>
      </c>
      <c r="Q18" s="7">
        <f>SUM(P18+'RSD D'!L18)</f>
        <v>0</v>
      </c>
      <c r="R18" s="14">
        <f t="shared" si="2"/>
        <v>0</v>
      </c>
    </row>
    <row r="19" spans="1:18" ht="12.75">
      <c r="A19" s="25" t="s">
        <v>219</v>
      </c>
      <c r="C19" s="261">
        <f>SUM(BLB!L19+'RSD A'!L19+'RSD B'!L19+'RSD C'!L19+'RSD D'!L19)</f>
        <v>10547.74</v>
      </c>
      <c r="D19" s="1">
        <f>SUM(Gesamtübersicht!D19)</f>
        <v>5</v>
      </c>
      <c r="E19" s="254">
        <f t="shared" si="0"/>
        <v>2109.548</v>
      </c>
      <c r="H19" s="315">
        <v>950.78</v>
      </c>
      <c r="I19" s="7">
        <f>SUM(H19+BLB!L19)</f>
        <v>950.78</v>
      </c>
      <c r="J19" s="70">
        <v>4482.24</v>
      </c>
      <c r="K19" s="7">
        <f>SUM(J19+'RSD A'!L19)</f>
        <v>4916.88</v>
      </c>
      <c r="L19" s="70">
        <v>5557.35</v>
      </c>
      <c r="M19" s="7">
        <f>SUM(L19+'RSD B'!L19)</f>
        <v>6998.780000000001</v>
      </c>
      <c r="N19" s="70">
        <v>3797.79</v>
      </c>
      <c r="O19" s="7">
        <f>SUM(N19+'RSD C'!L19)</f>
        <v>7416.77</v>
      </c>
      <c r="P19" s="70">
        <v>7351.86</v>
      </c>
      <c r="Q19" s="7">
        <f>SUM(P19+'RSD D'!L19)</f>
        <v>12404.55</v>
      </c>
      <c r="R19" s="14">
        <f>SUM(I19+K19+M19+O19+Q19)</f>
        <v>32687.76</v>
      </c>
    </row>
    <row r="20" spans="1:18" ht="13.5" thickBot="1">
      <c r="A20" s="25" t="s">
        <v>150</v>
      </c>
      <c r="C20" s="261">
        <f>SUM(BLB!L20+'RSD A'!L20+'RSD B'!L20+'RSD C'!L20+'RSD D'!L20)</f>
        <v>2439.84</v>
      </c>
      <c r="D20" s="1">
        <f>SUM(Gesamtübersicht!D20)</f>
        <v>1</v>
      </c>
      <c r="E20" s="254">
        <f>SUM((C20+C21)/(D20+D21))</f>
        <v>2439.84</v>
      </c>
      <c r="H20" s="315">
        <v>0</v>
      </c>
      <c r="I20" s="7">
        <f>SUM(H20+BLB!L20)</f>
        <v>0</v>
      </c>
      <c r="J20" s="70">
        <v>0</v>
      </c>
      <c r="K20" s="7">
        <f>SUM(J20+'RSD A'!L20)</f>
        <v>0</v>
      </c>
      <c r="L20" s="70">
        <v>6046.56</v>
      </c>
      <c r="M20" s="7">
        <f>SUM(L20+'RSD B'!L20)</f>
        <v>8486.400000000001</v>
      </c>
      <c r="N20" s="70">
        <v>0</v>
      </c>
      <c r="O20" s="7">
        <f>SUM(N20+'RSD C'!L20)</f>
        <v>0</v>
      </c>
      <c r="P20" s="70">
        <v>0</v>
      </c>
      <c r="Q20" s="7">
        <f>SUM(P20+'RSD D'!L20)</f>
        <v>0</v>
      </c>
      <c r="R20" s="14">
        <f t="shared" si="2"/>
        <v>8486.400000000001</v>
      </c>
    </row>
    <row r="21" spans="1:18" ht="12.75">
      <c r="A21" s="25" t="s">
        <v>151</v>
      </c>
      <c r="B21" s="257" t="s">
        <v>176</v>
      </c>
      <c r="C21" s="261">
        <f>SUM(BLB!L21+'RSD A'!L21+'RSD B'!L21+'RSD C'!L21+'RSD D'!L21)</f>
        <v>0</v>
      </c>
      <c r="D21" s="1">
        <f>SUM(Gesamtübersicht!D21)</f>
        <v>0</v>
      </c>
      <c r="E21" s="254" t="e">
        <f t="shared" si="0"/>
        <v>#DIV/0!</v>
      </c>
      <c r="H21" s="315">
        <v>0</v>
      </c>
      <c r="I21" s="7">
        <f>SUM(H21+BLB!L21)</f>
        <v>0</v>
      </c>
      <c r="J21" s="70">
        <v>0</v>
      </c>
      <c r="K21" s="7">
        <f>SUM(J21+'RSD A'!L21)</f>
        <v>0</v>
      </c>
      <c r="L21" s="70">
        <v>0</v>
      </c>
      <c r="M21" s="7">
        <f>SUM(L21+'RSD B'!L21)</f>
        <v>0</v>
      </c>
      <c r="N21" s="70">
        <v>0</v>
      </c>
      <c r="O21" s="7">
        <f>SUM(N21+'RSD C'!L21)</f>
        <v>0</v>
      </c>
      <c r="P21" s="70">
        <v>0</v>
      </c>
      <c r="Q21" s="7">
        <f>SUM(P21+'RSD D'!L21)</f>
        <v>0</v>
      </c>
      <c r="R21" s="14">
        <f t="shared" si="2"/>
        <v>0</v>
      </c>
    </row>
    <row r="22" spans="1:18" ht="13.5" thickBot="1">
      <c r="A22" s="262" t="s">
        <v>120</v>
      </c>
      <c r="B22" s="269">
        <v>49882.25</v>
      </c>
      <c r="C22" s="270">
        <v>16627.42</v>
      </c>
      <c r="D22" s="1">
        <f>SUM(Gesamtübersicht!D22)</f>
        <v>0</v>
      </c>
      <c r="E22" s="254" t="e">
        <f t="shared" si="0"/>
        <v>#DIV/0!</v>
      </c>
      <c r="H22" s="315">
        <v>0</v>
      </c>
      <c r="I22" s="7">
        <f>SUM(H22+BLB!L22)</f>
        <v>0</v>
      </c>
      <c r="J22" s="70">
        <v>0</v>
      </c>
      <c r="K22" s="7">
        <f>SUM(J22+'RSD A'!L22)</f>
        <v>0</v>
      </c>
      <c r="L22" s="70">
        <v>0</v>
      </c>
      <c r="M22" s="7">
        <f>SUM(L22+'RSD B'!L22)</f>
        <v>0</v>
      </c>
      <c r="N22" s="70">
        <v>0</v>
      </c>
      <c r="O22" s="7">
        <f>SUM(N22+'RSD C'!L22)</f>
        <v>0</v>
      </c>
      <c r="P22" s="70">
        <v>0</v>
      </c>
      <c r="Q22" s="7">
        <f>SUM(P22+'RSD D'!L22)</f>
        <v>0</v>
      </c>
      <c r="R22" s="14">
        <f>SUM(B22+C22+I22+K22+M22+O22+Q22)</f>
        <v>66509.67</v>
      </c>
    </row>
    <row r="23" spans="1:18" ht="12.75">
      <c r="A23" s="138"/>
      <c r="B23" s="132"/>
      <c r="C23" s="265"/>
      <c r="D23" s="139">
        <f>SUM(Gesamtübersicht!D22)</f>
        <v>0</v>
      </c>
      <c r="E23" s="285"/>
      <c r="F23" s="217"/>
      <c r="G23" s="132"/>
      <c r="H23" s="316"/>
      <c r="I23" s="267"/>
      <c r="J23" s="267"/>
      <c r="K23" s="267"/>
      <c r="L23" s="267"/>
      <c r="M23" s="267"/>
      <c r="N23" s="267"/>
      <c r="O23" s="267"/>
      <c r="P23" s="267"/>
      <c r="Q23" s="267"/>
      <c r="R23" s="268"/>
    </row>
    <row r="24" spans="1:18" ht="12.75">
      <c r="A24" s="207" t="s">
        <v>22</v>
      </c>
      <c r="C24" s="264">
        <f>SUM(BLB!L24+'RSD A'!L24+'RSD B'!L24+'RSD C'!L24+'RSD D'!L24)</f>
        <v>115939.7</v>
      </c>
      <c r="D24" s="1">
        <f>SUM(Gesamtübersicht!D24)</f>
        <v>57</v>
      </c>
      <c r="E24" s="254">
        <f>SUM((C24+C25+C26)/D24)</f>
        <v>2034.0298245614035</v>
      </c>
      <c r="H24" s="315">
        <v>47299.77</v>
      </c>
      <c r="I24" s="7">
        <f>SUM(H24+BLB!L24)</f>
        <v>53698.119999999995</v>
      </c>
      <c r="J24" s="70">
        <v>55285.3</v>
      </c>
      <c r="K24" s="7">
        <f>SUM(J24+'RSD A'!L24)</f>
        <v>67337.54000000001</v>
      </c>
      <c r="L24" s="70">
        <v>140236.26</v>
      </c>
      <c r="M24" s="7">
        <f>SUM(L24+'RSD B'!L24)</f>
        <v>191248.67</v>
      </c>
      <c r="N24" s="70">
        <v>90396.87</v>
      </c>
      <c r="O24" s="7">
        <f>SUM(N24+'RSD C'!L24)</f>
        <v>114743.06999999999</v>
      </c>
      <c r="P24" s="70">
        <v>58028.32</v>
      </c>
      <c r="Q24" s="7">
        <f>SUM(P24+'RSD D'!L24)</f>
        <v>80158.82</v>
      </c>
      <c r="R24" s="14">
        <f>SUM(I24+K24+M24+O24+Q24)</f>
        <v>507186.22000000003</v>
      </c>
    </row>
    <row r="25" spans="1:18" ht="12.75">
      <c r="A25" s="25" t="s">
        <v>125</v>
      </c>
      <c r="C25" s="261">
        <f>SUM(BLB!L25+'RSD A'!L25+'RSD B'!L25+'RSD C'!L25+'RSD D'!L25)</f>
        <v>0</v>
      </c>
      <c r="D25" s="258" t="s">
        <v>210</v>
      </c>
      <c r="E25" s="255" t="s">
        <v>213</v>
      </c>
      <c r="H25" s="315">
        <v>0</v>
      </c>
      <c r="I25" s="7">
        <f>SUM(H25+BLB!L25)</f>
        <v>0</v>
      </c>
      <c r="J25" s="70">
        <v>0</v>
      </c>
      <c r="K25" s="7">
        <f>SUM(J25+'RSD A'!L25)</f>
        <v>0</v>
      </c>
      <c r="L25" s="70">
        <v>0</v>
      </c>
      <c r="M25" s="7">
        <f>SUM(L25+'RSD B'!L25)</f>
        <v>0</v>
      </c>
      <c r="N25" s="70">
        <v>0</v>
      </c>
      <c r="O25" s="7">
        <f>SUM(N25+'RSD C'!L25)</f>
        <v>0</v>
      </c>
      <c r="P25" s="70">
        <v>0</v>
      </c>
      <c r="Q25" s="7">
        <f>SUM(P25+'RSD D'!L25)</f>
        <v>0</v>
      </c>
      <c r="R25" s="14">
        <f>SUM(I25+K25+M25+O25+Q25)</f>
        <v>0</v>
      </c>
    </row>
    <row r="26" spans="1:18" ht="12.75">
      <c r="A26" s="25" t="s">
        <v>126</v>
      </c>
      <c r="C26" s="261">
        <f>SUM(BLB!L26+'RSD A'!L26+'RSD B'!L26+'RSD C'!L26+'RSD D'!L26)</f>
        <v>0</v>
      </c>
      <c r="D26" s="258" t="s">
        <v>210</v>
      </c>
      <c r="E26" s="255" t="s">
        <v>213</v>
      </c>
      <c r="H26" s="315">
        <v>0</v>
      </c>
      <c r="I26" s="7">
        <f>SUM(H26+BLB!L26)</f>
        <v>0</v>
      </c>
      <c r="J26" s="70">
        <v>0</v>
      </c>
      <c r="K26" s="7">
        <f>SUM(J26+'RSD A'!L26)</f>
        <v>0</v>
      </c>
      <c r="L26" s="70">
        <v>0</v>
      </c>
      <c r="M26" s="7">
        <f>SUM(L26+'RSD B'!L26)</f>
        <v>0</v>
      </c>
      <c r="N26" s="70">
        <v>0</v>
      </c>
      <c r="O26" s="7">
        <f>SUM(N26+'RSD C'!L26)</f>
        <v>0</v>
      </c>
      <c r="P26" s="70">
        <v>0</v>
      </c>
      <c r="Q26" s="7">
        <f>SUM(P26+'RSD D'!L26)</f>
        <v>0</v>
      </c>
      <c r="R26" s="14">
        <f>SUM(I26+K26+M26+O26+Q26)</f>
        <v>0</v>
      </c>
    </row>
    <row r="27" spans="1:18" ht="12.75">
      <c r="A27" s="262" t="s">
        <v>127</v>
      </c>
      <c r="C27" s="263">
        <f>SUM(BLB!L27+'RSD A'!L27+'RSD B'!L27+'RSD C'!L27+'RSD D'!L27)</f>
        <v>0</v>
      </c>
      <c r="D27" s="1">
        <f>SUM(Gesamtübersicht!D27)</f>
        <v>1</v>
      </c>
      <c r="E27" s="254">
        <f t="shared" si="0"/>
        <v>0</v>
      </c>
      <c r="H27" s="315">
        <v>0</v>
      </c>
      <c r="I27" s="7">
        <f>SUM(H27+BLB!L27)</f>
        <v>0</v>
      </c>
      <c r="J27" s="70">
        <v>0</v>
      </c>
      <c r="K27" s="7">
        <f>SUM(J27+'RSD A'!L27)</f>
        <v>0</v>
      </c>
      <c r="L27" s="70">
        <v>0</v>
      </c>
      <c r="M27" s="7">
        <f>SUM(L27+'RSD B'!L27)</f>
        <v>0</v>
      </c>
      <c r="N27" s="70">
        <v>0</v>
      </c>
      <c r="O27" s="7">
        <f>SUM(N27+'RSD C'!L27)</f>
        <v>0</v>
      </c>
      <c r="P27" s="70">
        <v>0</v>
      </c>
      <c r="Q27" s="7">
        <f>SUM(P27+'RSD D'!L27)</f>
        <v>0</v>
      </c>
      <c r="R27" s="14">
        <f>SUM(I27+K27+M27+O27+Q27)</f>
        <v>0</v>
      </c>
    </row>
    <row r="28" spans="1:18" ht="13.5" thickBot="1">
      <c r="A28" s="138"/>
      <c r="B28" s="132"/>
      <c r="C28" s="277"/>
      <c r="D28" s="139"/>
      <c r="E28" s="286"/>
      <c r="F28" s="217"/>
      <c r="G28" s="132"/>
      <c r="H28" s="316"/>
      <c r="I28" s="267"/>
      <c r="J28" s="267"/>
      <c r="K28" s="267"/>
      <c r="L28" s="267"/>
      <c r="M28" s="267"/>
      <c r="N28" s="267"/>
      <c r="O28" s="267"/>
      <c r="P28" s="267"/>
      <c r="Q28" s="267"/>
      <c r="R28" s="268"/>
    </row>
    <row r="29" spans="1:18" ht="12.75">
      <c r="A29" s="207" t="s">
        <v>32</v>
      </c>
      <c r="C29" s="260">
        <f>SUM(BLB!L29+'RSD A'!L29+'RSD B'!L29+'RSD C'!L29+'RSD D'!L29)</f>
        <v>28925.7</v>
      </c>
      <c r="D29" s="1">
        <f>SUM(Gesamtübersicht!D29)</f>
        <v>53</v>
      </c>
      <c r="E29" s="254">
        <f>SUM((C29+C33+C34+C35)/(D29))</f>
        <v>877.1277358490565</v>
      </c>
      <c r="H29" s="315">
        <v>18946.81</v>
      </c>
      <c r="I29" s="7">
        <f>SUM(H29+BLB!L29)</f>
        <v>22859.06</v>
      </c>
      <c r="J29" s="70">
        <v>42718.38</v>
      </c>
      <c r="K29" s="7">
        <f>SUM(J29+'RSD A'!L29)</f>
        <v>50555.56</v>
      </c>
      <c r="L29" s="70">
        <v>28091.22</v>
      </c>
      <c r="M29" s="7">
        <f>SUM(L29+'RSD B'!L29)</f>
        <v>33712.94</v>
      </c>
      <c r="N29" s="70">
        <v>27320.26</v>
      </c>
      <c r="O29" s="7">
        <f>SUM(N29+'RSD C'!L29)</f>
        <v>34402.99</v>
      </c>
      <c r="P29" s="70">
        <v>15338.93</v>
      </c>
      <c r="Q29" s="7">
        <f>SUM(P29+'RSD D'!L29)</f>
        <v>19810.75</v>
      </c>
      <c r="R29" s="14">
        <f aca="true" t="shared" si="3" ref="R29:R35">SUM(I29+K29+M29+O29+Q29)</f>
        <v>161341.3</v>
      </c>
    </row>
    <row r="30" spans="1:18" ht="12.75">
      <c r="A30" s="25" t="s">
        <v>130</v>
      </c>
      <c r="C30" s="261">
        <f>SUM(BLB!L30+'RSD A'!L30+'RSD B'!L30+'RSD C'!L30+'RSD D'!L30)</f>
        <v>118894.79</v>
      </c>
      <c r="D30" s="1">
        <f>SUM(Gesamtübersicht!D30)</f>
        <v>78</v>
      </c>
      <c r="E30" s="254">
        <f t="shared" si="0"/>
        <v>1524.2921794871795</v>
      </c>
      <c r="H30" s="315">
        <v>146941.37</v>
      </c>
      <c r="I30" s="7">
        <f>SUM(H30+BLB!L30)</f>
        <v>198065.19</v>
      </c>
      <c r="J30" s="70">
        <v>61913.45</v>
      </c>
      <c r="K30" s="7">
        <f>SUM(J30+'RSD A'!L30)</f>
        <v>80494.06999999999</v>
      </c>
      <c r="L30" s="70">
        <v>43009.59</v>
      </c>
      <c r="M30" s="7">
        <f>SUM(L30+'RSD B'!L30)</f>
        <v>58881.52</v>
      </c>
      <c r="N30" s="70">
        <v>73882.06</v>
      </c>
      <c r="O30" s="7">
        <f>SUM(N30+'RSD C'!L30)</f>
        <v>90631.73</v>
      </c>
      <c r="P30" s="70">
        <v>48924.24</v>
      </c>
      <c r="Q30" s="7">
        <f>SUM(P30+'RSD D'!L30)</f>
        <v>65492.99</v>
      </c>
      <c r="R30" s="14">
        <f t="shared" si="3"/>
        <v>493565.5</v>
      </c>
    </row>
    <row r="31" spans="1:18" ht="12.75">
      <c r="A31" s="25" t="s">
        <v>23</v>
      </c>
      <c r="C31" s="261">
        <f>SUM(BLB!L31+'RSD A'!L31+'RSD B'!L31+'RSD C'!L31+'RSD D'!L31)</f>
        <v>4337</v>
      </c>
      <c r="D31" s="1">
        <f>SUM(Gesamtübersicht!D31)</f>
        <v>5</v>
      </c>
      <c r="E31" s="254">
        <f t="shared" si="0"/>
        <v>867.4</v>
      </c>
      <c r="H31" s="315">
        <v>3153.94</v>
      </c>
      <c r="I31" s="7">
        <f>SUM(H31+BLB!L31)</f>
        <v>3227.07</v>
      </c>
      <c r="J31" s="70">
        <v>8258.35</v>
      </c>
      <c r="K31" s="7">
        <f>SUM(J31+'RSD A'!L31)</f>
        <v>9117.32</v>
      </c>
      <c r="L31" s="70">
        <v>12477.33</v>
      </c>
      <c r="M31" s="7">
        <f>SUM(L31+'RSD B'!L31)</f>
        <v>15882.23</v>
      </c>
      <c r="N31" s="70">
        <v>0</v>
      </c>
      <c r="O31" s="7">
        <f>SUM(N31+'RSD C'!L31)</f>
        <v>0</v>
      </c>
      <c r="P31" s="70">
        <v>0</v>
      </c>
      <c r="Q31" s="7">
        <f>SUM(P31+'RSD D'!L31)</f>
        <v>0</v>
      </c>
      <c r="R31" s="14">
        <f>SUM(I31+K31+M31+O31+Q31)</f>
        <v>28226.62</v>
      </c>
    </row>
    <row r="32" spans="1:18" ht="12.75">
      <c r="A32" s="25" t="s">
        <v>335</v>
      </c>
      <c r="C32" s="261">
        <f>SUM(BLB!L32+'RSD A'!L32+'RSD B'!L32+'RSD C'!L32+'RSD D'!L32)</f>
        <v>0</v>
      </c>
      <c r="D32" s="1">
        <f>SUM(Gesamtübersicht!D32)</f>
        <v>0</v>
      </c>
      <c r="E32" s="254" t="e">
        <f>SUM(C32/D32)</f>
        <v>#DIV/0!</v>
      </c>
      <c r="H32" s="315">
        <v>0</v>
      </c>
      <c r="I32" s="7">
        <f>SUM(H32+BLB!L32)</f>
        <v>0</v>
      </c>
      <c r="J32" s="70">
        <v>0</v>
      </c>
      <c r="K32" s="7">
        <f>SUM(J32+'RSD A'!L32)</f>
        <v>0</v>
      </c>
      <c r="L32" s="70">
        <v>0</v>
      </c>
      <c r="M32" s="7">
        <f>SUM(L32+'RSD B'!L32)</f>
        <v>0</v>
      </c>
      <c r="N32" s="70">
        <v>0</v>
      </c>
      <c r="O32" s="7">
        <f>SUM(N32+'RSD C'!L32)</f>
        <v>0</v>
      </c>
      <c r="P32" s="70">
        <v>0</v>
      </c>
      <c r="Q32" s="7">
        <f>SUM(P32+'RSD D'!L32)</f>
        <v>0</v>
      </c>
      <c r="R32" s="14">
        <f>SUM(I32+K32+M32+O32+Q32)</f>
        <v>0</v>
      </c>
    </row>
    <row r="33" spans="1:18" ht="12.75">
      <c r="A33" s="25" t="s">
        <v>46</v>
      </c>
      <c r="C33" s="261">
        <f>SUM(BLB!L33+'RSD A'!L33+'RSD B'!L33+'RSD C'!L33+'RSD D'!L33)</f>
        <v>16163.619999999999</v>
      </c>
      <c r="D33" s="258" t="s">
        <v>210</v>
      </c>
      <c r="E33" s="255" t="s">
        <v>212</v>
      </c>
      <c r="H33" s="315">
        <v>15154.76</v>
      </c>
      <c r="I33" s="7">
        <f>SUM(H33+BLB!L33)</f>
        <v>19976.72</v>
      </c>
      <c r="J33" s="70">
        <v>11021.56</v>
      </c>
      <c r="K33" s="7">
        <f>SUM(J33+'RSD A'!L33)</f>
        <v>14326.619999999999</v>
      </c>
      <c r="L33" s="70">
        <v>9288.89</v>
      </c>
      <c r="M33" s="7">
        <f>SUM(L33+'RSD B'!L33)</f>
        <v>11919.05</v>
      </c>
      <c r="N33" s="70">
        <v>10280.62</v>
      </c>
      <c r="O33" s="7">
        <f>SUM(N33+'RSD C'!L33)</f>
        <v>13203.02</v>
      </c>
      <c r="P33" s="70">
        <v>7306</v>
      </c>
      <c r="Q33" s="7">
        <f>SUM(P33+'RSD D'!L33)</f>
        <v>9790.04</v>
      </c>
      <c r="R33" s="14">
        <f t="shared" si="3"/>
        <v>69215.45000000001</v>
      </c>
    </row>
    <row r="34" spans="1:18" ht="12.75">
      <c r="A34" s="25" t="s">
        <v>122</v>
      </c>
      <c r="C34" s="261">
        <f>SUM(BLB!L34+'RSD A'!L34+'RSD B'!L34+'RSD C'!L34+'RSD D'!L34)</f>
        <v>1306.1000000000001</v>
      </c>
      <c r="D34" s="258" t="s">
        <v>210</v>
      </c>
      <c r="E34" s="255" t="s">
        <v>212</v>
      </c>
      <c r="H34" s="315">
        <v>780</v>
      </c>
      <c r="I34" s="7">
        <f>SUM(H34+BLB!L34)</f>
        <v>1053</v>
      </c>
      <c r="J34" s="70">
        <v>1111.14</v>
      </c>
      <c r="K34" s="7">
        <f>SUM(J34+'RSD A'!L34)</f>
        <v>1533.52</v>
      </c>
      <c r="L34" s="70">
        <v>1252.6</v>
      </c>
      <c r="M34" s="7">
        <f>SUM(L34+'RSD B'!L34)</f>
        <v>1635.6499999999999</v>
      </c>
      <c r="N34" s="70">
        <v>362.46</v>
      </c>
      <c r="O34" s="7">
        <f>SUM(N34+'RSD C'!L34)</f>
        <v>473.13</v>
      </c>
      <c r="P34" s="70">
        <v>429</v>
      </c>
      <c r="Q34" s="7">
        <f>SUM(P34+'RSD D'!L34)</f>
        <v>546</v>
      </c>
      <c r="R34" s="14">
        <f t="shared" si="3"/>
        <v>5241.3</v>
      </c>
    </row>
    <row r="35" spans="1:18" ht="12.75">
      <c r="A35" s="262" t="s">
        <v>124</v>
      </c>
      <c r="C35" s="263">
        <f>SUM(BLB!L35+'RSD A'!L35+'RSD B'!L35+'RSD C'!L35+'RSD D'!L35)</f>
        <v>92.35000000000001</v>
      </c>
      <c r="D35" s="271" t="s">
        <v>210</v>
      </c>
      <c r="E35" s="272" t="s">
        <v>212</v>
      </c>
      <c r="H35" s="315">
        <v>59.25</v>
      </c>
      <c r="I35" s="7">
        <f>SUM(H35+BLB!L35)</f>
        <v>79</v>
      </c>
      <c r="J35" s="70">
        <v>66</v>
      </c>
      <c r="K35" s="7">
        <f>SUM(J35+'RSD A'!L35)</f>
        <v>92.4</v>
      </c>
      <c r="L35" s="70">
        <v>46.2</v>
      </c>
      <c r="M35" s="7">
        <f>SUM(L35+'RSD B'!L35)</f>
        <v>66</v>
      </c>
      <c r="N35" s="70">
        <v>46.2</v>
      </c>
      <c r="O35" s="7">
        <f>SUM(N35+'RSD C'!L35)</f>
        <v>59.400000000000006</v>
      </c>
      <c r="P35" s="70">
        <v>39.6</v>
      </c>
      <c r="Q35" s="7">
        <f>SUM(P35+'RSD D'!L35)</f>
        <v>52.8</v>
      </c>
      <c r="R35" s="14">
        <f t="shared" si="3"/>
        <v>349.6</v>
      </c>
    </row>
    <row r="36" spans="1:18" ht="12.75">
      <c r="A36" s="138"/>
      <c r="B36" s="142"/>
      <c r="C36" s="278"/>
      <c r="D36" s="283"/>
      <c r="E36" s="286"/>
      <c r="F36" s="217"/>
      <c r="G36" s="132"/>
      <c r="H36" s="316"/>
      <c r="I36" s="267"/>
      <c r="J36" s="267"/>
      <c r="K36" s="267"/>
      <c r="L36" s="267"/>
      <c r="M36" s="267"/>
      <c r="N36" s="267"/>
      <c r="O36" s="267"/>
      <c r="P36" s="267"/>
      <c r="Q36" s="267"/>
      <c r="R36" s="268"/>
    </row>
    <row r="37" spans="1:18" ht="12.75">
      <c r="A37" s="207" t="s">
        <v>108</v>
      </c>
      <c r="C37" s="264">
        <f>SUM(BLB!L37+'RSD A'!L37+'RSD B'!L37+'RSD C'!L37+'RSD D'!L37)</f>
        <v>25224.809999999998</v>
      </c>
      <c r="D37" s="1">
        <f>SUM(Gesamtübersicht!D37)</f>
        <v>13</v>
      </c>
      <c r="E37" s="254">
        <f t="shared" si="0"/>
        <v>1940.37</v>
      </c>
      <c r="H37" s="315">
        <v>17631.46</v>
      </c>
      <c r="I37" s="7">
        <f>SUM(H37+BLB!L37)</f>
        <v>21887.52</v>
      </c>
      <c r="J37" s="70">
        <v>25586.92</v>
      </c>
      <c r="K37" s="7">
        <f>SUM(J37+'RSD A'!L37)</f>
        <v>32019.5</v>
      </c>
      <c r="L37" s="70">
        <v>26404.65</v>
      </c>
      <c r="M37" s="7">
        <f>SUM(L37+'RSD B'!L37)</f>
        <v>31100</v>
      </c>
      <c r="N37" s="70">
        <v>25373.23</v>
      </c>
      <c r="O37" s="7">
        <f>SUM(N37+'RSD C'!L37)</f>
        <v>27659.91</v>
      </c>
      <c r="P37" s="70">
        <v>31283.2</v>
      </c>
      <c r="Q37" s="7">
        <f>SUM(P37+'RSD D'!L37)</f>
        <v>38837.340000000004</v>
      </c>
      <c r="R37" s="14">
        <f aca="true" t="shared" si="4" ref="R37:R49">SUM(I37+K37+M37+O37+Q37)</f>
        <v>151504.27000000002</v>
      </c>
    </row>
    <row r="38" spans="1:18" ht="12.75">
      <c r="A38" s="25" t="s">
        <v>25</v>
      </c>
      <c r="C38" s="261">
        <f>SUM(BLB!L38+'RSD A'!L38+'RSD B'!L38+'RSD C'!L38+'RSD D'!L38)</f>
        <v>4200</v>
      </c>
      <c r="D38" s="1">
        <f>SUM(Gesamtübersicht!D38)</f>
        <v>1</v>
      </c>
      <c r="E38" s="254">
        <f t="shared" si="0"/>
        <v>4200</v>
      </c>
      <c r="H38" s="315">
        <v>0</v>
      </c>
      <c r="I38" s="7">
        <f>SUM(H38+BLB!L38)</f>
        <v>0</v>
      </c>
      <c r="J38" s="70">
        <v>0</v>
      </c>
      <c r="K38" s="7">
        <f>SUM(J38+'RSD A'!L38)</f>
        <v>0</v>
      </c>
      <c r="L38" s="70">
        <v>12600</v>
      </c>
      <c r="M38" s="7">
        <f>SUM(L38+'RSD B'!L38)</f>
        <v>16800</v>
      </c>
      <c r="N38" s="70">
        <v>0</v>
      </c>
      <c r="O38" s="7">
        <f>SUM(N38+'RSD C'!L38)</f>
        <v>0</v>
      </c>
      <c r="P38" s="70">
        <v>0</v>
      </c>
      <c r="Q38" s="7">
        <f>SUM(P38+'RSD D'!L38)</f>
        <v>0</v>
      </c>
      <c r="R38" s="14">
        <f t="shared" si="4"/>
        <v>16800</v>
      </c>
    </row>
    <row r="39" spans="1:18" ht="12.75">
      <c r="A39" s="25" t="s">
        <v>26</v>
      </c>
      <c r="C39" s="261">
        <f>SUM(BLB!L39+'RSD A'!L39+'RSD B'!L39+'RSD C'!L39+'RSD D'!L39)</f>
        <v>50447.25</v>
      </c>
      <c r="D39" s="1">
        <f>SUM(Gesamtübersicht!D39)</f>
        <v>16</v>
      </c>
      <c r="E39" s="254">
        <f t="shared" si="0"/>
        <v>3152.953125</v>
      </c>
      <c r="H39" s="315">
        <v>0</v>
      </c>
      <c r="I39" s="7">
        <f>SUM(H39+BLB!L39)</f>
        <v>0</v>
      </c>
      <c r="J39" s="70">
        <v>45867.1</v>
      </c>
      <c r="K39" s="7">
        <f>SUM(J39+'RSD A'!L39)</f>
        <v>65322.24</v>
      </c>
      <c r="L39" s="70">
        <v>33970.55</v>
      </c>
      <c r="M39" s="7">
        <f>SUM(L39+'RSD B'!L39)</f>
        <v>44576.29</v>
      </c>
      <c r="N39" s="70">
        <v>35449.98</v>
      </c>
      <c r="O39" s="7">
        <f>SUM(N39+'RSD C'!L39)</f>
        <v>47638.55</v>
      </c>
      <c r="P39" s="70">
        <v>24433.14</v>
      </c>
      <c r="Q39" s="7">
        <f>SUM(P39+'RSD D'!L39)</f>
        <v>32630.94</v>
      </c>
      <c r="R39" s="14">
        <f t="shared" si="4"/>
        <v>190168.02000000002</v>
      </c>
    </row>
    <row r="40" spans="1:18" ht="12.75">
      <c r="A40" s="25" t="s">
        <v>27</v>
      </c>
      <c r="C40" s="261">
        <f>SUM(BLB!L40+'RSD A'!L40+'RSD B'!L40+'RSD C'!L40+'RSD D'!L40)</f>
        <v>130477.95999999999</v>
      </c>
      <c r="D40" s="1">
        <f>SUM(Gesamtübersicht!D40)</f>
        <v>38</v>
      </c>
      <c r="E40" s="254">
        <f t="shared" si="0"/>
        <v>3433.630526315789</v>
      </c>
      <c r="H40" s="315">
        <v>72804.28</v>
      </c>
      <c r="I40" s="7">
        <f>SUM(H40+BLB!L40)</f>
        <v>99826.27</v>
      </c>
      <c r="J40" s="70">
        <v>58437.92</v>
      </c>
      <c r="K40" s="7">
        <f>SUM(J40+'RSD A'!L40)</f>
        <v>68336.23999999999</v>
      </c>
      <c r="L40" s="70">
        <v>87965.71</v>
      </c>
      <c r="M40" s="7">
        <f>SUM(L40+'RSD B'!L40)</f>
        <v>115167.38</v>
      </c>
      <c r="N40" s="70">
        <v>106579.85</v>
      </c>
      <c r="O40" s="7">
        <f>SUM(N40+'RSD C'!L40)</f>
        <v>137929.24</v>
      </c>
      <c r="P40" s="70">
        <v>122540.81</v>
      </c>
      <c r="Q40" s="7">
        <f>SUM(P40+'RSD D'!L40)</f>
        <v>157547.4</v>
      </c>
      <c r="R40" s="14">
        <f t="shared" si="4"/>
        <v>578806.53</v>
      </c>
    </row>
    <row r="41" spans="1:18" ht="12.75">
      <c r="A41" s="25" t="s">
        <v>28</v>
      </c>
      <c r="C41" s="261">
        <f>SUM(BLB!L41+'RSD A'!L41+'RSD B'!L41+'RSD C'!L41+'RSD D'!L41)</f>
        <v>29143.12</v>
      </c>
      <c r="D41" s="1">
        <f>SUM(Gesamtübersicht!D41)</f>
        <v>8</v>
      </c>
      <c r="E41" s="254">
        <f t="shared" si="0"/>
        <v>3642.89</v>
      </c>
      <c r="H41" s="315">
        <v>18355.84</v>
      </c>
      <c r="I41" s="7">
        <f>SUM(H41+BLB!L41)</f>
        <v>18355.84</v>
      </c>
      <c r="J41" s="70">
        <v>9309.16</v>
      </c>
      <c r="K41" s="7">
        <f>SUM(J41+'RSD A'!L41)</f>
        <v>13476</v>
      </c>
      <c r="L41" s="70">
        <v>87540.13</v>
      </c>
      <c r="M41" s="7">
        <f>SUM(L41+'RSD B'!L41)</f>
        <v>104481.68000000001</v>
      </c>
      <c r="N41" s="70">
        <v>11968.74</v>
      </c>
      <c r="O41" s="7">
        <f>SUM(N41+'RSD C'!L41)</f>
        <v>15836.63</v>
      </c>
      <c r="P41" s="70">
        <v>16686.46</v>
      </c>
      <c r="Q41" s="7">
        <f>SUM(P41+'RSD D'!L41)</f>
        <v>20853.3</v>
      </c>
      <c r="R41" s="14">
        <f t="shared" si="4"/>
        <v>173003.45</v>
      </c>
    </row>
    <row r="42" spans="1:18" ht="12.75">
      <c r="A42" s="25" t="s">
        <v>224</v>
      </c>
      <c r="C42" s="261">
        <f>SUM(BLB!L42+'RSD A'!L42+'RSD B'!L42+'RSD C'!L42+'RSD D'!L42)</f>
        <v>202650.84</v>
      </c>
      <c r="D42" s="1">
        <f>SUM(Gesamtübersicht!D42)</f>
        <v>64</v>
      </c>
      <c r="E42" s="254">
        <f t="shared" si="0"/>
        <v>3166.419375</v>
      </c>
      <c r="H42" s="315">
        <v>17912.35</v>
      </c>
      <c r="I42" s="7">
        <f>SUM(H42+BLB!L42)</f>
        <v>23934.579999999998</v>
      </c>
      <c r="J42" s="70">
        <v>202952.54</v>
      </c>
      <c r="K42" s="7">
        <f>SUM(J42+'RSD A'!L42)</f>
        <v>261178.55000000002</v>
      </c>
      <c r="L42" s="70">
        <v>246607.09</v>
      </c>
      <c r="M42" s="7">
        <f>SUM(L42+'RSD B'!L42)</f>
        <v>309078.86</v>
      </c>
      <c r="N42" s="70">
        <v>312846.1</v>
      </c>
      <c r="O42" s="7">
        <f>SUM(N42+'RSD C'!L42)</f>
        <v>351898.01999999996</v>
      </c>
      <c r="P42" s="70">
        <v>148330.97</v>
      </c>
      <c r="Q42" s="7">
        <f>SUM(P42+'RSD D'!L42)</f>
        <v>185209.88</v>
      </c>
      <c r="R42" s="14">
        <f>SUM(I42+K42+M42+O42+Q42)</f>
        <v>1131299.8900000001</v>
      </c>
    </row>
    <row r="43" spans="1:18" ht="12.75">
      <c r="A43" s="25" t="s">
        <v>152</v>
      </c>
      <c r="C43" s="261">
        <f>SUM(BLB!L43+'RSD A'!L43+'RSD B'!L43+'RSD C'!L43+'RSD D'!L43)</f>
        <v>158511.7</v>
      </c>
      <c r="D43" s="1">
        <f>SUM(Gesamtübersicht!D43)</f>
        <v>53</v>
      </c>
      <c r="E43" s="254">
        <f t="shared" si="0"/>
        <v>2990.7867924528305</v>
      </c>
      <c r="H43" s="315">
        <v>0</v>
      </c>
      <c r="I43" s="7">
        <f>SUM(H43+BLB!L43)</f>
        <v>0</v>
      </c>
      <c r="J43" s="70">
        <v>138357.59</v>
      </c>
      <c r="K43" s="7">
        <f>SUM(J43+'RSD A'!L43)</f>
        <v>155439.47999999998</v>
      </c>
      <c r="L43" s="70">
        <v>73035.89</v>
      </c>
      <c r="M43" s="7">
        <f>SUM(L43+'RSD B'!L43)</f>
        <v>124369.23</v>
      </c>
      <c r="N43" s="70">
        <v>185930.54</v>
      </c>
      <c r="O43" s="7">
        <f>SUM(N43+'RSD C'!L43)</f>
        <v>261058.89</v>
      </c>
      <c r="P43" s="70">
        <v>69100.8</v>
      </c>
      <c r="Q43" s="7">
        <f>SUM(P43+'RSD D'!L43)</f>
        <v>84068.92</v>
      </c>
      <c r="R43" s="14">
        <f t="shared" si="4"/>
        <v>624936.52</v>
      </c>
    </row>
    <row r="44" spans="1:18" ht="12.75">
      <c r="A44" s="25" t="s">
        <v>153</v>
      </c>
      <c r="C44" s="261">
        <f>SUM(BLB!L44+'RSD A'!L44+'RSD B'!L44+'RSD C'!L44+'RSD D'!L44)</f>
        <v>11859.569999999998</v>
      </c>
      <c r="D44" s="1">
        <f>SUM(Gesamtübersicht!D44)</f>
        <v>14</v>
      </c>
      <c r="E44" s="254">
        <f t="shared" si="0"/>
        <v>847.1121428571427</v>
      </c>
      <c r="H44" s="315">
        <v>0</v>
      </c>
      <c r="I44" s="7">
        <f>SUM(H44+BLB!L44)</f>
        <v>0</v>
      </c>
      <c r="J44" s="70">
        <v>14153.72</v>
      </c>
      <c r="K44" s="7">
        <f>SUM(J44+'RSD A'!L44)</f>
        <v>15033.939999999999</v>
      </c>
      <c r="L44" s="70">
        <v>50148.18</v>
      </c>
      <c r="M44" s="7">
        <f>SUM(L44+'RSD B'!L44)</f>
        <v>58239.18</v>
      </c>
      <c r="N44" s="70">
        <v>18202.82</v>
      </c>
      <c r="O44" s="7">
        <f>SUM(N44+'RSD C'!L44)</f>
        <v>20130.95</v>
      </c>
      <c r="P44" s="70">
        <v>6298.53</v>
      </c>
      <c r="Q44" s="7">
        <f>SUM(P44+'RSD D'!L44)</f>
        <v>7258.75</v>
      </c>
      <c r="R44" s="14">
        <f t="shared" si="4"/>
        <v>100662.81999999999</v>
      </c>
    </row>
    <row r="45" spans="1:18" ht="12.75">
      <c r="A45" s="25" t="s">
        <v>154</v>
      </c>
      <c r="C45" s="261">
        <f>SUM(BLB!L45+'RSD A'!L45+'RSD B'!L45+'RSD C'!L45+'RSD D'!L45)</f>
        <v>86558.19</v>
      </c>
      <c r="D45" s="1">
        <f>SUM(Gesamtübersicht!D45)</f>
        <v>17</v>
      </c>
      <c r="E45" s="254">
        <f t="shared" si="0"/>
        <v>5091.658235294118</v>
      </c>
      <c r="H45" s="315">
        <v>0</v>
      </c>
      <c r="I45" s="7">
        <f>SUM(H45+BLB!L45)</f>
        <v>0</v>
      </c>
      <c r="J45" s="70">
        <v>35823.58</v>
      </c>
      <c r="K45" s="7">
        <f>SUM(J45+'RSD A'!L45)</f>
        <v>43959.340000000004</v>
      </c>
      <c r="L45" s="70">
        <v>45624</v>
      </c>
      <c r="M45" s="7">
        <f>SUM(L45+'RSD B'!L45)</f>
        <v>84673</v>
      </c>
      <c r="N45" s="70">
        <v>34192.37</v>
      </c>
      <c r="O45" s="7">
        <f>SUM(N45+'RSD C'!L45)</f>
        <v>52080.57000000001</v>
      </c>
      <c r="P45" s="70">
        <v>72446.52</v>
      </c>
      <c r="Q45" s="7">
        <f>SUM(P45+'RSD D'!L45)</f>
        <v>93931.75</v>
      </c>
      <c r="R45" s="14">
        <f t="shared" si="4"/>
        <v>274644.66000000003</v>
      </c>
    </row>
    <row r="46" spans="1:18" ht="12.75">
      <c r="A46" s="25" t="s">
        <v>155</v>
      </c>
      <c r="C46" s="261">
        <f>SUM(BLB!L46+'RSD A'!L46+'RSD B'!L46+'RSD C'!L46+'RSD D'!L46)</f>
        <v>66591.98</v>
      </c>
      <c r="D46" s="1">
        <f>SUM(Gesamtübersicht!D46)</f>
        <v>29</v>
      </c>
      <c r="E46" s="254">
        <f t="shared" si="0"/>
        <v>2296.275172413793</v>
      </c>
      <c r="H46" s="315">
        <v>0</v>
      </c>
      <c r="I46" s="7">
        <f>SUM(H46+BLB!L46)</f>
        <v>0</v>
      </c>
      <c r="J46" s="70">
        <v>23228.5</v>
      </c>
      <c r="K46" s="7">
        <f>SUM(J46+'RSD A'!L46)</f>
        <v>33562.05</v>
      </c>
      <c r="L46" s="70">
        <v>36489.7</v>
      </c>
      <c r="M46" s="7">
        <f>SUM(L46+'RSD B'!L46)</f>
        <v>44267.6</v>
      </c>
      <c r="N46" s="70">
        <v>134552.73</v>
      </c>
      <c r="O46" s="7">
        <f>SUM(N46+'RSD C'!L46)</f>
        <v>180506.96000000002</v>
      </c>
      <c r="P46" s="70">
        <v>23.08</v>
      </c>
      <c r="Q46" s="7">
        <f>SUM(P46+'RSD D'!L46)</f>
        <v>2549.38</v>
      </c>
      <c r="R46" s="14">
        <f t="shared" si="4"/>
        <v>260885.99000000002</v>
      </c>
    </row>
    <row r="47" spans="1:18" ht="12.75">
      <c r="A47" s="25" t="s">
        <v>29</v>
      </c>
      <c r="C47" s="261">
        <f>SUM(BLB!L47+'RSD A'!L47+'RSD B'!L47+'RSD C'!L47+'RSD D'!L47)</f>
        <v>7065.64</v>
      </c>
      <c r="D47" s="1">
        <f>SUM(Gesamtübersicht!D47)</f>
        <v>6</v>
      </c>
      <c r="E47" s="254">
        <f t="shared" si="0"/>
        <v>1177.6066666666668</v>
      </c>
      <c r="H47" s="315">
        <v>7345.21</v>
      </c>
      <c r="I47" s="7">
        <f>SUM(H47+BLB!L47)</f>
        <v>7957.46</v>
      </c>
      <c r="J47" s="70">
        <v>6465.36</v>
      </c>
      <c r="K47" s="7">
        <f>SUM(J47+'RSD A'!L47)</f>
        <v>10726.619999999999</v>
      </c>
      <c r="L47" s="70">
        <v>5826.04</v>
      </c>
      <c r="M47" s="7">
        <f>SUM(L47+'RSD B'!L47)</f>
        <v>8018.17</v>
      </c>
      <c r="N47" s="70">
        <v>0</v>
      </c>
      <c r="O47" s="7">
        <f>SUM(N47+'RSD C'!L47)</f>
        <v>0</v>
      </c>
      <c r="P47" s="70">
        <v>0</v>
      </c>
      <c r="Q47" s="7">
        <f>SUM(P47+'RSD D'!L47)</f>
        <v>0</v>
      </c>
      <c r="R47" s="14">
        <f t="shared" si="4"/>
        <v>26702.25</v>
      </c>
    </row>
    <row r="48" spans="1:18" ht="12.75">
      <c r="A48" s="25" t="s">
        <v>30</v>
      </c>
      <c r="C48" s="261">
        <f>SUM(BLB!L48+'RSD A'!L48+'RSD B'!L48+'RSD C'!L48+'RSD D'!L48)</f>
        <v>3078.4</v>
      </c>
      <c r="D48" s="1">
        <f>SUM(Gesamtübersicht!D48)</f>
        <v>1</v>
      </c>
      <c r="E48" s="254">
        <f t="shared" si="0"/>
        <v>3078.4</v>
      </c>
      <c r="H48" s="315">
        <v>0</v>
      </c>
      <c r="I48" s="7">
        <f>SUM(H48+BLB!L48)</f>
        <v>0</v>
      </c>
      <c r="J48" s="70">
        <v>0</v>
      </c>
      <c r="K48" s="7">
        <f>SUM(J48+'RSD A'!L48)</f>
        <v>0</v>
      </c>
      <c r="L48" s="70">
        <v>8926.74</v>
      </c>
      <c r="M48" s="7">
        <f>SUM(L48+'RSD B'!L48)</f>
        <v>8926.74</v>
      </c>
      <c r="N48" s="70">
        <v>0</v>
      </c>
      <c r="O48" s="7">
        <f>SUM(N48+'RSD C'!L48)</f>
        <v>0</v>
      </c>
      <c r="P48" s="70">
        <v>7547.3</v>
      </c>
      <c r="Q48" s="7">
        <f>SUM(P48+'RSD D'!L48)</f>
        <v>10625.7</v>
      </c>
      <c r="R48" s="14">
        <f t="shared" si="4"/>
        <v>19552.440000000002</v>
      </c>
    </row>
    <row r="49" spans="1:18" ht="12.75">
      <c r="A49" s="262" t="s">
        <v>156</v>
      </c>
      <c r="C49" s="263">
        <f>SUM(BLB!L49+'RSD A'!L49+'RSD B'!L49+'RSD C'!L49+'RSD D'!L49)</f>
        <v>860.81</v>
      </c>
      <c r="D49" s="1">
        <f>SUM(Gesamtübersicht!D49)</f>
        <v>0</v>
      </c>
      <c r="E49" s="254" t="e">
        <f t="shared" si="0"/>
        <v>#DIV/0!</v>
      </c>
      <c r="G49" s="7"/>
      <c r="H49" s="315">
        <v>0</v>
      </c>
      <c r="I49" s="7">
        <f>SUM(H49+BLB!L49)</f>
        <v>0</v>
      </c>
      <c r="J49" s="70">
        <v>0</v>
      </c>
      <c r="K49" s="7">
        <f>SUM(J49+'RSD A'!L49)</f>
        <v>0</v>
      </c>
      <c r="L49" s="70">
        <v>2651.4</v>
      </c>
      <c r="M49" s="7">
        <f>SUM(L49+'RSD B'!L49)</f>
        <v>2798.34</v>
      </c>
      <c r="N49" s="70">
        <v>2497.98</v>
      </c>
      <c r="O49" s="7">
        <f>SUM(N49+'RSD C'!L49)</f>
        <v>2497.98</v>
      </c>
      <c r="P49" s="70">
        <v>8291.22</v>
      </c>
      <c r="Q49" s="7">
        <f>SUM(P49+'RSD D'!L49)</f>
        <v>9005.09</v>
      </c>
      <c r="R49" s="14">
        <f t="shared" si="4"/>
        <v>14301.41</v>
      </c>
    </row>
    <row r="50" spans="1:18" ht="12.75">
      <c r="A50" s="138"/>
      <c r="B50" s="142"/>
      <c r="C50" s="278"/>
      <c r="D50" s="283"/>
      <c r="E50" s="286"/>
      <c r="F50" s="217"/>
      <c r="G50" s="267"/>
      <c r="H50" s="316"/>
      <c r="I50" s="267"/>
      <c r="J50" s="267"/>
      <c r="K50" s="267"/>
      <c r="L50" s="267"/>
      <c r="M50" s="267"/>
      <c r="N50" s="267"/>
      <c r="O50" s="267"/>
      <c r="P50" s="267"/>
      <c r="Q50" s="267"/>
      <c r="R50" s="268"/>
    </row>
    <row r="51" spans="1:18" ht="12.75">
      <c r="A51" s="207" t="s">
        <v>325</v>
      </c>
      <c r="C51" s="264">
        <f>SUM(BLB!L51+'RSD A'!L51+'RSD B'!L51+'RSD C'!L51+'RSD D'!L51)</f>
        <v>17169.95</v>
      </c>
      <c r="D51" s="1">
        <f>SUM(Gesamtübersicht!D51)</f>
        <v>66</v>
      </c>
      <c r="E51" s="254">
        <f t="shared" si="0"/>
        <v>260.1507575757576</v>
      </c>
      <c r="G51" s="7"/>
      <c r="H51" s="315">
        <v>7596.85</v>
      </c>
      <c r="I51" s="7">
        <f>SUM(H51+BLB!L51)</f>
        <v>8797.800000000001</v>
      </c>
      <c r="J51" s="70">
        <v>10689.89</v>
      </c>
      <c r="K51" s="7">
        <f>SUM(J51+'RSD A'!L51)</f>
        <v>13037.83</v>
      </c>
      <c r="L51" s="70">
        <v>25348.8</v>
      </c>
      <c r="M51" s="7">
        <f>SUM(L51+'RSD B'!L51)</f>
        <v>29114.26</v>
      </c>
      <c r="N51" s="70">
        <v>18655.33</v>
      </c>
      <c r="O51" s="7">
        <f>SUM(N51+'RSD C'!L51)</f>
        <v>20976.600000000002</v>
      </c>
      <c r="P51" s="70">
        <v>24395.76</v>
      </c>
      <c r="Q51" s="7">
        <f>SUM(P51+'RSD D'!L51)</f>
        <v>31930.089999999997</v>
      </c>
      <c r="R51" s="14">
        <f aca="true" t="shared" si="5" ref="R51:R58">SUM(I51+K51+M51+O51+Q51)</f>
        <v>103856.58</v>
      </c>
    </row>
    <row r="52" spans="1:18" ht="12.75">
      <c r="A52" s="25" t="s">
        <v>327</v>
      </c>
      <c r="C52" s="261">
        <f>SUM(BLB!L52+'RSD A'!L52+'RSD B'!L52+'RSD C'!L52+'RSD D'!L52)</f>
        <v>3890.7400000000002</v>
      </c>
      <c r="D52" s="1">
        <f>SUM(Gesamtübersicht!D52)</f>
        <v>36</v>
      </c>
      <c r="E52" s="254">
        <f t="shared" si="0"/>
        <v>108.07611111111112</v>
      </c>
      <c r="G52" s="7"/>
      <c r="H52" s="315">
        <v>2022.26</v>
      </c>
      <c r="I52" s="7">
        <f>SUM(H52+BLB!L52)</f>
        <v>2092.26</v>
      </c>
      <c r="J52" s="70">
        <v>4426.82</v>
      </c>
      <c r="K52" s="7">
        <f>SUM(J52+'RSD A'!L52)</f>
        <v>5980.84</v>
      </c>
      <c r="L52" s="70">
        <v>1807.86</v>
      </c>
      <c r="M52" s="7">
        <f>SUM(L52+'RSD B'!L52)</f>
        <v>2087.8599999999997</v>
      </c>
      <c r="N52" s="70">
        <v>4192.59</v>
      </c>
      <c r="O52" s="7">
        <f>SUM(N52+'RSD C'!L52)</f>
        <v>4373.18</v>
      </c>
      <c r="P52" s="70">
        <v>3052.5</v>
      </c>
      <c r="Q52" s="7">
        <f>SUM(P52+'RSD D'!L52)</f>
        <v>4858.63</v>
      </c>
      <c r="R52" s="14">
        <f>SUM(I52+K52+M52+O52+Q52)</f>
        <v>19392.77</v>
      </c>
    </row>
    <row r="53" spans="1:18" ht="12.75">
      <c r="A53" s="274" t="s">
        <v>326</v>
      </c>
      <c r="C53" s="261">
        <f>SUM(BLB!L53+'RSD A'!L53+'RSD B'!L53+'RSD C'!L53+'RSD D'!L53)</f>
        <v>8348.61</v>
      </c>
      <c r="D53" s="1">
        <f>SUM(Gesamtübersicht!D53)</f>
        <v>49</v>
      </c>
      <c r="E53" s="254">
        <f t="shared" si="0"/>
        <v>170.37979591836736</v>
      </c>
      <c r="H53" s="315">
        <v>1253.78</v>
      </c>
      <c r="I53" s="7">
        <f>SUM(H53+BLB!L53)</f>
        <v>1253.78</v>
      </c>
      <c r="J53" s="70">
        <v>3153.24</v>
      </c>
      <c r="K53" s="7">
        <f>SUM(J53+'RSD A'!L53)</f>
        <v>3623.31</v>
      </c>
      <c r="L53" s="70">
        <v>7353.83</v>
      </c>
      <c r="M53" s="7">
        <f>SUM(L53+'RSD B'!L53)</f>
        <v>7771.67</v>
      </c>
      <c r="N53" s="70">
        <v>13944.93</v>
      </c>
      <c r="O53" s="7">
        <f>SUM(N53+'RSD C'!L53)</f>
        <v>16860.74</v>
      </c>
      <c r="P53" s="70">
        <v>15355.15</v>
      </c>
      <c r="Q53" s="7">
        <f>SUM(P53+'RSD D'!L53)</f>
        <v>19900.04</v>
      </c>
      <c r="R53" s="14">
        <f t="shared" si="5"/>
        <v>49409.54</v>
      </c>
    </row>
    <row r="54" spans="1:18" ht="12.75">
      <c r="A54" s="25" t="s">
        <v>328</v>
      </c>
      <c r="C54" s="261">
        <f>SUM(BLB!L54+'RSD A'!L54+'RSD B'!L54+'RSD C'!L54+'RSD D'!L54)</f>
        <v>5317.2</v>
      </c>
      <c r="D54" s="1">
        <f>SUM(Gesamtübersicht!D54)</f>
        <v>2</v>
      </c>
      <c r="E54" s="254">
        <f t="shared" si="0"/>
        <v>2658.6</v>
      </c>
      <c r="H54" s="315">
        <v>0</v>
      </c>
      <c r="I54" s="7">
        <f>SUM(H54+BLB!L54)</f>
        <v>0</v>
      </c>
      <c r="J54" s="70">
        <v>0</v>
      </c>
      <c r="K54" s="7">
        <f>SUM(J54+'RSD A'!L54)</f>
        <v>0</v>
      </c>
      <c r="L54" s="70">
        <v>5042.62</v>
      </c>
      <c r="M54" s="7">
        <f>SUM(L54+'RSD B'!L54)</f>
        <v>7701.219999999999</v>
      </c>
      <c r="N54" s="70">
        <v>0</v>
      </c>
      <c r="O54" s="7">
        <f>SUM(N54+'RSD C'!L54)</f>
        <v>0</v>
      </c>
      <c r="P54" s="70">
        <v>5228.58</v>
      </c>
      <c r="Q54" s="7">
        <f>SUM(P54+'RSD D'!L54)</f>
        <v>7887.18</v>
      </c>
      <c r="R54" s="14">
        <f t="shared" si="5"/>
        <v>15588.4</v>
      </c>
    </row>
    <row r="55" spans="1:18" ht="12.75">
      <c r="A55" s="25" t="s">
        <v>329</v>
      </c>
      <c r="C55" s="261">
        <f>SUM(BLB!L55+'RSD A'!L55+'RSD B'!L55+'RSD C'!L55+'RSD D'!L55)</f>
        <v>94585.65999999999</v>
      </c>
      <c r="D55" s="1">
        <f>SUM(Gesamtübersicht!D55)</f>
        <v>10</v>
      </c>
      <c r="E55" s="254">
        <f t="shared" si="0"/>
        <v>9458.565999999999</v>
      </c>
      <c r="H55" s="315">
        <v>0</v>
      </c>
      <c r="I55" s="7">
        <f>SUM(H55+BLB!L55)</f>
        <v>0</v>
      </c>
      <c r="J55" s="70">
        <v>53454.75</v>
      </c>
      <c r="K55" s="7">
        <f>SUM(J55+'RSD A'!L55)</f>
        <v>77801.51</v>
      </c>
      <c r="L55" s="70">
        <v>9282.45</v>
      </c>
      <c r="M55" s="7">
        <f>SUM(L55+'RSD B'!L55)</f>
        <v>36583.96</v>
      </c>
      <c r="N55" s="70">
        <v>84476.66</v>
      </c>
      <c r="O55" s="7">
        <f>SUM(N55+'RSD C'!L55)</f>
        <v>105948.18000000001</v>
      </c>
      <c r="P55" s="70">
        <v>75080.99</v>
      </c>
      <c r="Q55" s="7">
        <f>SUM(P55+'RSD D'!L55)</f>
        <v>96546.86</v>
      </c>
      <c r="R55" s="14">
        <f t="shared" si="5"/>
        <v>316880.51</v>
      </c>
    </row>
    <row r="56" spans="1:18" ht="12.75">
      <c r="A56" s="262" t="s">
        <v>330</v>
      </c>
      <c r="C56" s="263">
        <f>SUM(BLB!L56+'RSD A'!L56+'RSD B'!L56+'RSD C'!L56+'RSD D'!L56)</f>
        <v>2969.09</v>
      </c>
      <c r="D56" s="1">
        <f>SUM(Gesamtübersicht!D56)</f>
        <v>1</v>
      </c>
      <c r="E56" s="254">
        <f t="shared" si="0"/>
        <v>2969.09</v>
      </c>
      <c r="H56" s="315">
        <v>0</v>
      </c>
      <c r="I56" s="7">
        <f>SUM(H56+BLB!L56)</f>
        <v>0</v>
      </c>
      <c r="J56" s="70">
        <v>0</v>
      </c>
      <c r="K56" s="7">
        <f>SUM(J56+'RSD A'!L56)</f>
        <v>0</v>
      </c>
      <c r="L56" s="70">
        <v>0</v>
      </c>
      <c r="M56" s="7">
        <f>SUM(L56+'RSD B'!L56)</f>
        <v>0</v>
      </c>
      <c r="N56" s="70">
        <v>0</v>
      </c>
      <c r="O56" s="7">
        <f>SUM(N56+'RSD C'!L56)</f>
        <v>0</v>
      </c>
      <c r="P56" s="70">
        <v>0</v>
      </c>
      <c r="Q56" s="7">
        <f>SUM(P56+'RSD D'!L56)</f>
        <v>2969.09</v>
      </c>
      <c r="R56" s="14">
        <f t="shared" si="5"/>
        <v>2969.09</v>
      </c>
    </row>
    <row r="57" spans="1:18" ht="12.75">
      <c r="A57" s="262" t="s">
        <v>352</v>
      </c>
      <c r="C57" s="263">
        <f>SUM(BLB!L57+'RSD A'!L57+'RSD B'!L57+'RSD C'!L57+'RSD D'!L57)</f>
        <v>0</v>
      </c>
      <c r="D57" s="258" t="s">
        <v>210</v>
      </c>
      <c r="E57" s="255" t="s">
        <v>364</v>
      </c>
      <c r="H57" s="315">
        <v>0</v>
      </c>
      <c r="I57" s="7">
        <f>SUM(H57+BLB!L57)</f>
        <v>0</v>
      </c>
      <c r="J57" s="70">
        <v>0</v>
      </c>
      <c r="K57" s="7">
        <f>SUM(J57+'RSD A'!L57)</f>
        <v>0</v>
      </c>
      <c r="L57" s="70">
        <v>0</v>
      </c>
      <c r="M57" s="7">
        <f>SUM(L57+'RSD B'!L57)</f>
        <v>0</v>
      </c>
      <c r="N57" s="70">
        <v>0</v>
      </c>
      <c r="O57" s="7">
        <f>SUM(N57+'RSD C'!L57)</f>
        <v>0</v>
      </c>
      <c r="P57" s="70">
        <v>0</v>
      </c>
      <c r="Q57" s="7">
        <f>SUM(P57+'RSD D'!L57)</f>
        <v>0</v>
      </c>
      <c r="R57" s="14">
        <f t="shared" si="5"/>
        <v>0</v>
      </c>
    </row>
    <row r="58" spans="1:18" ht="12.75">
      <c r="A58" s="262" t="s">
        <v>353</v>
      </c>
      <c r="C58" s="263">
        <f>SUM(BLB!L58+'RSD A'!L58+'RSD B'!L58+'RSD C'!L58+'RSD D'!L58)</f>
        <v>0</v>
      </c>
      <c r="D58" s="258" t="s">
        <v>210</v>
      </c>
      <c r="E58" s="255" t="s">
        <v>364</v>
      </c>
      <c r="H58" s="315">
        <v>0</v>
      </c>
      <c r="I58" s="7">
        <f>SUM(H58+BLB!L58)</f>
        <v>0</v>
      </c>
      <c r="J58" s="70">
        <v>0</v>
      </c>
      <c r="K58" s="7">
        <f>SUM(J58+'RSD A'!L58)</f>
        <v>0</v>
      </c>
      <c r="L58" s="70">
        <v>0</v>
      </c>
      <c r="M58" s="7">
        <f>SUM(L58+'RSD B'!L58)</f>
        <v>0</v>
      </c>
      <c r="N58" s="70">
        <v>0</v>
      </c>
      <c r="O58" s="7">
        <f>SUM(N58+'RSD C'!L58)</f>
        <v>0</v>
      </c>
      <c r="P58" s="70">
        <v>0</v>
      </c>
      <c r="Q58" s="7">
        <f>SUM(P58+'RSD D'!L58)</f>
        <v>0</v>
      </c>
      <c r="R58" s="14">
        <f t="shared" si="5"/>
        <v>0</v>
      </c>
    </row>
    <row r="59" spans="1:18" ht="12.75">
      <c r="A59" s="132"/>
      <c r="B59" s="142"/>
      <c r="C59" s="278"/>
      <c r="D59" s="283"/>
      <c r="E59" s="286"/>
      <c r="F59" s="217"/>
      <c r="G59" s="132"/>
      <c r="H59" s="316"/>
      <c r="I59" s="267"/>
      <c r="J59" s="267"/>
      <c r="K59" s="267"/>
      <c r="L59" s="267"/>
      <c r="M59" s="267"/>
      <c r="N59" s="267"/>
      <c r="O59" s="267"/>
      <c r="P59" s="267"/>
      <c r="Q59" s="267"/>
      <c r="R59" s="268"/>
    </row>
    <row r="60" spans="1:18" ht="12.75">
      <c r="A60" s="207" t="s">
        <v>55</v>
      </c>
      <c r="C60" s="264">
        <f>SUM(BLB!L60+'RSD A'!L60+'RSD B'!L60+'RSD C'!L60+'RSD D'!L60)</f>
        <v>9608.429999999998</v>
      </c>
      <c r="D60" s="1">
        <f>SUM(Gesamtübersicht!D60)</f>
        <v>0</v>
      </c>
      <c r="E60" s="254" t="e">
        <f>SUM(C60/D60)</f>
        <v>#DIV/0!</v>
      </c>
      <c r="H60" s="315">
        <v>444.69</v>
      </c>
      <c r="I60" s="7">
        <f>SUM(H60+BLB!L60)</f>
        <v>444.69</v>
      </c>
      <c r="J60" s="70">
        <v>0</v>
      </c>
      <c r="K60" s="7">
        <f>SUM(J60+'RSD A'!L60)</f>
        <v>0</v>
      </c>
      <c r="L60" s="70">
        <v>0</v>
      </c>
      <c r="M60" s="7">
        <f>SUM(L60+'RSD B'!L60)</f>
        <v>804.05</v>
      </c>
      <c r="N60" s="70">
        <v>1100.61</v>
      </c>
      <c r="O60" s="7">
        <f>SUM(N60+'RSD C'!L60)</f>
        <v>9904.99</v>
      </c>
      <c r="P60" s="70">
        <v>0</v>
      </c>
      <c r="Q60" s="7">
        <f>SUM(P60+'RSD D'!L60)</f>
        <v>0</v>
      </c>
      <c r="R60" s="14">
        <f>SUM(I60+K60+M60+O60+Q60)</f>
        <v>11153.73</v>
      </c>
    </row>
    <row r="61" spans="1:18" ht="12.75">
      <c r="A61" s="25" t="s">
        <v>93</v>
      </c>
      <c r="C61" s="261">
        <f>SUM(BLB!L61+'RSD A'!L61+'RSD B'!L61+'RSD C'!L61+'RSD D'!L61)</f>
        <v>7881.469999999999</v>
      </c>
      <c r="D61" s="1">
        <f>SUM(Gesamtübersicht!D61)</f>
        <v>6</v>
      </c>
      <c r="E61" s="254">
        <f>SUM((C61+C63+C62+C64)/(D61))</f>
        <v>1313.5783333333331</v>
      </c>
      <c r="H61" s="315">
        <v>1361.56</v>
      </c>
      <c r="I61" s="7">
        <f>SUM(H61+BLB!L61)</f>
        <v>1361.56</v>
      </c>
      <c r="J61" s="70">
        <v>1513.78</v>
      </c>
      <c r="K61" s="7">
        <f>SUM(J61+'RSD A'!L61)</f>
        <v>1513.78</v>
      </c>
      <c r="L61" s="70">
        <v>4340.23</v>
      </c>
      <c r="M61" s="7">
        <f>SUM(L61+'RSD B'!L61)</f>
        <v>8408.43</v>
      </c>
      <c r="N61" s="70">
        <v>3112.68</v>
      </c>
      <c r="O61" s="7">
        <f>SUM(N61+'RSD C'!L61)</f>
        <v>5346.85</v>
      </c>
      <c r="P61" s="70">
        <v>4811.52</v>
      </c>
      <c r="Q61" s="7">
        <f>SUM(P61+'RSD D'!L61)</f>
        <v>6390.620000000001</v>
      </c>
      <c r="R61" s="14">
        <f>SUM(I61+K61+M61+O61+Q61)</f>
        <v>23021.240000000005</v>
      </c>
    </row>
    <row r="62" spans="1:18" ht="12.75">
      <c r="A62" s="25" t="s">
        <v>46</v>
      </c>
      <c r="C62" s="261">
        <f>SUM(BLB!L62+'RSD A'!L62+'RSD B'!L62+'RSD C'!L62+'RSD D'!L62)</f>
        <v>0</v>
      </c>
      <c r="D62" s="258" t="s">
        <v>210</v>
      </c>
      <c r="E62" s="255" t="s">
        <v>365</v>
      </c>
      <c r="H62" s="315">
        <v>0</v>
      </c>
      <c r="I62" s="7">
        <f>SUM(H62+BLB!L62)</f>
        <v>0</v>
      </c>
      <c r="J62" s="70">
        <v>0</v>
      </c>
      <c r="K62" s="7">
        <f>SUM(J62+'RSD A'!L62)</f>
        <v>0</v>
      </c>
      <c r="L62" s="70">
        <v>0</v>
      </c>
      <c r="M62" s="7">
        <f>SUM(L62+'RSD B'!L62)</f>
        <v>0</v>
      </c>
      <c r="N62" s="70">
        <v>0</v>
      </c>
      <c r="O62" s="7">
        <f>SUM(N62+'RSD C'!L62)</f>
        <v>0</v>
      </c>
      <c r="P62" s="70">
        <v>0</v>
      </c>
      <c r="Q62" s="7">
        <f>SUM(P62+'RSD D'!L62)</f>
        <v>0</v>
      </c>
      <c r="R62" s="14">
        <f>SUM(I62+K62+M62+O62+Q62)</f>
        <v>0</v>
      </c>
    </row>
    <row r="63" spans="1:18" ht="12.75">
      <c r="A63" s="25" t="s">
        <v>133</v>
      </c>
      <c r="C63" s="261">
        <f>SUM(BLB!L63+'RSD A'!L63+'RSD B'!L63+'RSD C'!L63+'RSD D'!L63)</f>
        <v>0</v>
      </c>
      <c r="D63" s="258" t="s">
        <v>210</v>
      </c>
      <c r="E63" s="255" t="s">
        <v>365</v>
      </c>
      <c r="H63" s="315">
        <v>0</v>
      </c>
      <c r="I63" s="7">
        <f>SUM(H63+BLB!L63)</f>
        <v>0</v>
      </c>
      <c r="J63" s="70">
        <v>0</v>
      </c>
      <c r="K63" s="7">
        <f>SUM(J63+'RSD A'!L63)</f>
        <v>0</v>
      </c>
      <c r="L63" s="70">
        <v>0</v>
      </c>
      <c r="M63" s="7">
        <f>SUM(L63+'RSD B'!L63)</f>
        <v>0</v>
      </c>
      <c r="N63" s="70">
        <v>0</v>
      </c>
      <c r="O63" s="7">
        <f>SUM(N63+'RSD C'!L63)</f>
        <v>0</v>
      </c>
      <c r="P63" s="70">
        <v>0</v>
      </c>
      <c r="Q63" s="7">
        <f>SUM(P63+'RSD D'!L63)</f>
        <v>0</v>
      </c>
      <c r="R63" s="14">
        <f>SUM(I63+K63+M63+O63+Q63)</f>
        <v>0</v>
      </c>
    </row>
    <row r="64" spans="1:18" ht="12.75">
      <c r="A64" s="262" t="s">
        <v>134</v>
      </c>
      <c r="C64" s="263">
        <f>SUM(BLB!L64+'RSD A'!L64+'RSD B'!L64+'RSD C'!L64+'RSD D'!L64)</f>
        <v>0</v>
      </c>
      <c r="D64" s="271" t="s">
        <v>210</v>
      </c>
      <c r="E64" s="272" t="s">
        <v>365</v>
      </c>
      <c r="H64" s="315">
        <v>0</v>
      </c>
      <c r="I64" s="7">
        <f>SUM(H64+BLB!L64)</f>
        <v>0</v>
      </c>
      <c r="J64" s="70">
        <v>0</v>
      </c>
      <c r="K64" s="7">
        <f>SUM(J64+'RSD A'!L64)</f>
        <v>0</v>
      </c>
      <c r="L64" s="70">
        <v>0</v>
      </c>
      <c r="M64" s="7">
        <f>SUM(L64+'RSD B'!L64)</f>
        <v>0</v>
      </c>
      <c r="N64" s="70">
        <v>0</v>
      </c>
      <c r="O64" s="7">
        <f>SUM(N64+'RSD C'!L64)</f>
        <v>0</v>
      </c>
      <c r="P64" s="70">
        <v>0</v>
      </c>
      <c r="Q64" s="7">
        <f>SUM(P64+'RSD D'!L64)</f>
        <v>0</v>
      </c>
      <c r="R64" s="14">
        <f>SUM(I64+K64+M64+O64+Q64)</f>
        <v>0</v>
      </c>
    </row>
    <row r="65" spans="1:18" ht="12.75">
      <c r="A65" s="138"/>
      <c r="B65" s="142"/>
      <c r="C65" s="278"/>
      <c r="D65" s="284"/>
      <c r="E65" s="287"/>
      <c r="F65" s="217"/>
      <c r="G65" s="132"/>
      <c r="H65" s="316"/>
      <c r="I65" s="267"/>
      <c r="J65" s="267"/>
      <c r="K65" s="267"/>
      <c r="L65" s="267"/>
      <c r="M65" s="267"/>
      <c r="N65" s="267"/>
      <c r="O65" s="267"/>
      <c r="P65" s="267"/>
      <c r="Q65" s="267"/>
      <c r="R65" s="268"/>
    </row>
    <row r="66" spans="1:18" ht="13.5" thickBot="1">
      <c r="A66" s="207" t="s">
        <v>237</v>
      </c>
      <c r="C66" s="273">
        <f>SUM(BLB!L66+'RSD A'!L66+'RSD B'!L66+'RSD C'!L66+'RSD D'!L66)</f>
        <v>-528.54</v>
      </c>
      <c r="D66" s="1">
        <f>SUM(Gesamtübersicht!D66)</f>
        <v>36</v>
      </c>
      <c r="E66" s="256">
        <f>SUM(C66/D66)</f>
        <v>-14.681666666666665</v>
      </c>
      <c r="H66" s="315">
        <v>0</v>
      </c>
      <c r="I66" s="7">
        <f>SUM(H66+BLB!L66)</f>
        <v>0</v>
      </c>
      <c r="J66" s="70">
        <v>0</v>
      </c>
      <c r="K66" s="7">
        <f>SUM(J66+'RSD A'!L66)</f>
        <v>0</v>
      </c>
      <c r="L66" s="70">
        <v>0</v>
      </c>
      <c r="M66" s="7">
        <f>SUM(L66+'RSD B'!L66)</f>
        <v>0</v>
      </c>
      <c r="N66" s="70">
        <v>10837.25</v>
      </c>
      <c r="O66" s="7">
        <f>SUM(N66+'RSD C'!L66)</f>
        <v>10837.25</v>
      </c>
      <c r="P66" s="70">
        <v>616.7</v>
      </c>
      <c r="Q66" s="7">
        <f>SUM(P66+'RSD D'!L66)</f>
        <v>88.16000000000008</v>
      </c>
      <c r="R66" s="14">
        <f>SUM(I66+K66+M66+O66+Q66)</f>
        <v>10925.41</v>
      </c>
    </row>
    <row r="67" spans="3:18" ht="12.75">
      <c r="C67" s="259"/>
      <c r="E67" s="24"/>
      <c r="H67" s="317">
        <v>443067.03</v>
      </c>
      <c r="I67" s="15">
        <f aca="true" t="shared" si="6" ref="I67:R67">SUM(I4:I66)</f>
        <v>566517.4400000002</v>
      </c>
      <c r="J67" s="71">
        <v>1171056.58</v>
      </c>
      <c r="K67" s="15">
        <f t="shared" si="6"/>
        <v>1495709.6200000003</v>
      </c>
      <c r="L67" s="71">
        <v>1317525.93</v>
      </c>
      <c r="M67" s="15">
        <f t="shared" si="6"/>
        <v>1734351.2300000002</v>
      </c>
      <c r="N67" s="71">
        <v>1561614.54</v>
      </c>
      <c r="O67" s="15">
        <f t="shared" si="6"/>
        <v>1965995.77</v>
      </c>
      <c r="P67" s="71">
        <v>872832.9</v>
      </c>
      <c r="Q67" s="15">
        <f t="shared" si="6"/>
        <v>1138459.87</v>
      </c>
      <c r="R67" s="15">
        <f t="shared" si="6"/>
        <v>6967543.6000000015</v>
      </c>
    </row>
    <row r="68" spans="2:18" ht="13.5" thickBot="1">
      <c r="B68" s="5" t="s">
        <v>111</v>
      </c>
      <c r="C68" s="9">
        <f>SUM(C4:C66)</f>
        <v>1551564.3699999996</v>
      </c>
      <c r="D68" s="12">
        <f>SUM(D4:D66)</f>
        <v>1128</v>
      </c>
      <c r="E68" s="110" t="s">
        <v>45</v>
      </c>
      <c r="F68" s="3"/>
      <c r="Q68" s="19" t="s">
        <v>92</v>
      </c>
      <c r="R68" s="15">
        <f>SUM(I67+K67+M67+O67+Q67+B22+C22)</f>
        <v>6967543.600000001</v>
      </c>
    </row>
    <row r="69" spans="1:2" ht="13.5" thickBot="1">
      <c r="A69" s="4" t="s">
        <v>38</v>
      </c>
      <c r="B69" s="87">
        <v>40429</v>
      </c>
    </row>
    <row r="70" spans="1:6" ht="12.75">
      <c r="A70" s="4"/>
      <c r="B70" s="1"/>
      <c r="C70" s="58" t="s">
        <v>76</v>
      </c>
      <c r="D70" s="86" t="s">
        <v>173</v>
      </c>
      <c r="E70" s="3" t="s">
        <v>174</v>
      </c>
      <c r="F70" s="4" t="s">
        <v>177</v>
      </c>
    </row>
    <row r="71" spans="1:6" ht="12.75">
      <c r="A71" s="17" t="s">
        <v>75</v>
      </c>
      <c r="C71" s="59" t="s">
        <v>316</v>
      </c>
      <c r="D71" s="4">
        <v>2010</v>
      </c>
      <c r="E71" s="5" t="s">
        <v>175</v>
      </c>
      <c r="F71" s="4" t="s">
        <v>178</v>
      </c>
    </row>
    <row r="72" spans="1:6" ht="12.75">
      <c r="A72" s="17" t="s">
        <v>341</v>
      </c>
      <c r="B72" s="62">
        <f>SUM(R4+R5+R6+R7)</f>
        <v>126230.58</v>
      </c>
      <c r="C72" s="18">
        <f>SUM(B72/F3*12)</f>
        <v>378691.74</v>
      </c>
      <c r="D72" s="61">
        <v>404000</v>
      </c>
      <c r="E72" s="24">
        <f>SUM(D72-C72)</f>
        <v>25308.26000000001</v>
      </c>
      <c r="F72" s="24">
        <f>SUM(D72-B72)</f>
        <v>277769.42</v>
      </c>
    </row>
    <row r="73" spans="1:6" ht="12.75">
      <c r="A73" s="17" t="s">
        <v>63</v>
      </c>
      <c r="B73" s="62">
        <f>SUM(R8)</f>
        <v>33185.35</v>
      </c>
      <c r="C73" s="18">
        <f>SUM(B73/F3*12)</f>
        <v>99556.04999999999</v>
      </c>
      <c r="D73" s="61">
        <v>64000</v>
      </c>
      <c r="E73" s="24">
        <f aca="true" t="shared" si="7" ref="E73:E90">SUM(D73-C73)</f>
        <v>-35556.04999999999</v>
      </c>
      <c r="F73" s="24">
        <f aca="true" t="shared" si="8" ref="F73:F90">SUM(D73-B73)</f>
        <v>30814.65</v>
      </c>
    </row>
    <row r="74" spans="1:6" ht="12.75">
      <c r="A74" s="17" t="s">
        <v>64</v>
      </c>
      <c r="B74" s="62">
        <f>SUM(R9+R10+R12)</f>
        <v>245075.74</v>
      </c>
      <c r="C74" s="18">
        <f>SUM(B74/F3*12)</f>
        <v>735227.22</v>
      </c>
      <c r="D74" s="61">
        <v>730000</v>
      </c>
      <c r="E74" s="24">
        <f t="shared" si="7"/>
        <v>-5227.219999999972</v>
      </c>
      <c r="F74" s="24">
        <f t="shared" si="8"/>
        <v>484924.26</v>
      </c>
    </row>
    <row r="75" spans="1:6" ht="12.75">
      <c r="A75" s="17" t="s">
        <v>340</v>
      </c>
      <c r="B75" s="62">
        <f>SUM(R11)</f>
        <v>35214.280000000006</v>
      </c>
      <c r="C75" s="18">
        <f>SUM(B75/F3*12)</f>
        <v>105642.84000000003</v>
      </c>
      <c r="D75" s="61">
        <v>100000</v>
      </c>
      <c r="E75" s="24">
        <f t="shared" si="7"/>
        <v>-5642.840000000026</v>
      </c>
      <c r="F75" s="24">
        <f t="shared" si="8"/>
        <v>64785.719999999994</v>
      </c>
    </row>
    <row r="76" spans="1:6" ht="12.75">
      <c r="A76" s="17" t="s">
        <v>65</v>
      </c>
      <c r="B76" s="62">
        <f>SUM(R14+R19)</f>
        <v>132062.03999999998</v>
      </c>
      <c r="C76" s="18">
        <f>SUM(B76/F3*12)</f>
        <v>396186.11999999994</v>
      </c>
      <c r="D76" s="61">
        <v>300000</v>
      </c>
      <c r="E76" s="24">
        <f>SUM(D76-C76)</f>
        <v>-96186.11999999994</v>
      </c>
      <c r="F76" s="24">
        <f t="shared" si="8"/>
        <v>167937.96000000002</v>
      </c>
    </row>
    <row r="77" spans="1:6" ht="12.75">
      <c r="A77" s="17" t="s">
        <v>66</v>
      </c>
      <c r="B77" s="62">
        <f>SUM(R15)</f>
        <v>69068.06</v>
      </c>
      <c r="C77" s="18">
        <f>SUM(B77/F3*12)</f>
        <v>207204.18</v>
      </c>
      <c r="D77" s="61">
        <v>250000</v>
      </c>
      <c r="E77" s="24">
        <f t="shared" si="7"/>
        <v>42795.82000000001</v>
      </c>
      <c r="F77" s="24">
        <f t="shared" si="8"/>
        <v>180931.94</v>
      </c>
    </row>
    <row r="78" spans="1:6" ht="12.75">
      <c r="A78" s="17" t="s">
        <v>67</v>
      </c>
      <c r="B78" s="62">
        <f>SUM(R16)</f>
        <v>161911.93</v>
      </c>
      <c r="C78" s="18">
        <f>SUM(B78/F3*12)</f>
        <v>485735.79</v>
      </c>
      <c r="D78" s="61">
        <v>400000</v>
      </c>
      <c r="E78" s="24">
        <f t="shared" si="7"/>
        <v>-85735.78999999998</v>
      </c>
      <c r="F78" s="24">
        <f t="shared" si="8"/>
        <v>238088.07</v>
      </c>
    </row>
    <row r="79" spans="1:6" ht="12.75">
      <c r="A79" s="17" t="s">
        <v>68</v>
      </c>
      <c r="B79" s="62">
        <f>SUM(R17)</f>
        <v>708208.04</v>
      </c>
      <c r="C79" s="18">
        <f>SUM(B79/F3*12)</f>
        <v>2124624.12</v>
      </c>
      <c r="D79" s="61">
        <v>1700000</v>
      </c>
      <c r="E79" s="24">
        <f t="shared" si="7"/>
        <v>-424624.1200000001</v>
      </c>
      <c r="F79" s="24">
        <f t="shared" si="8"/>
        <v>991791.96</v>
      </c>
    </row>
    <row r="80" spans="1:6" ht="12.75">
      <c r="A80" s="17" t="s">
        <v>69</v>
      </c>
      <c r="B80" s="62">
        <f>SUM(R24+R25+R26+R27)</f>
        <v>507186.22000000003</v>
      </c>
      <c r="C80" s="18">
        <f>SUM(B80/F3*12)</f>
        <v>1521558.6600000001</v>
      </c>
      <c r="D80" s="61">
        <v>1290000</v>
      </c>
      <c r="E80" s="24">
        <f t="shared" si="7"/>
        <v>-231558.66000000015</v>
      </c>
      <c r="F80" s="24">
        <f t="shared" si="8"/>
        <v>782813.78</v>
      </c>
    </row>
    <row r="81" spans="1:6" ht="12.75">
      <c r="A81" s="17" t="s">
        <v>70</v>
      </c>
      <c r="B81" s="62">
        <f>SUM(R29+R30+R31+R33+R34+R35+R62)</f>
        <v>757939.7700000001</v>
      </c>
      <c r="C81" s="18">
        <f>SUM(B81/F3*12)</f>
        <v>2273819.3100000005</v>
      </c>
      <c r="D81" s="61">
        <v>2300000</v>
      </c>
      <c r="E81" s="24">
        <f t="shared" si="7"/>
        <v>26180.68999999948</v>
      </c>
      <c r="F81" s="24">
        <f t="shared" si="8"/>
        <v>1542060.23</v>
      </c>
    </row>
    <row r="82" spans="1:6" ht="12.75">
      <c r="A82" s="17" t="s">
        <v>71</v>
      </c>
      <c r="B82" s="62">
        <f>SUM(R37)</f>
        <v>151504.27000000002</v>
      </c>
      <c r="C82" s="18">
        <f>SUM(B82/F3*12)</f>
        <v>454512.81000000006</v>
      </c>
      <c r="D82" s="61">
        <v>300000</v>
      </c>
      <c r="E82" s="24">
        <f t="shared" si="7"/>
        <v>-154512.81000000006</v>
      </c>
      <c r="F82" s="24">
        <f t="shared" si="8"/>
        <v>148495.72999999998</v>
      </c>
    </row>
    <row r="83" spans="1:6" ht="12.75">
      <c r="A83" s="17" t="s">
        <v>72</v>
      </c>
      <c r="B83" s="62">
        <f>SUM(R38+R39+R40+R41+R42)</f>
        <v>2090077.8900000001</v>
      </c>
      <c r="C83" s="18">
        <f>SUM(B83/F3*12)</f>
        <v>6270233.67</v>
      </c>
      <c r="D83" s="61">
        <v>4966000</v>
      </c>
      <c r="E83" s="24">
        <f t="shared" si="7"/>
        <v>-1304233.67</v>
      </c>
      <c r="F83" s="24">
        <f t="shared" si="8"/>
        <v>2875922.11</v>
      </c>
    </row>
    <row r="84" spans="1:6" ht="12.75">
      <c r="A84" s="17" t="s">
        <v>73</v>
      </c>
      <c r="B84" s="62">
        <f>SUM(R47+R48)</f>
        <v>46254.69</v>
      </c>
      <c r="C84" s="18">
        <f>SUM(B84/F3*12)</f>
        <v>138764.07</v>
      </c>
      <c r="D84" s="61">
        <v>69000</v>
      </c>
      <c r="E84" s="24">
        <f t="shared" si="7"/>
        <v>-69764.07</v>
      </c>
      <c r="F84" s="24">
        <f t="shared" si="8"/>
        <v>22745.309999999998</v>
      </c>
    </row>
    <row r="85" spans="1:6" ht="12.75">
      <c r="A85" s="17" t="s">
        <v>74</v>
      </c>
      <c r="B85" s="62">
        <f>SUM(R60+R61+R62+R63+R64)</f>
        <v>34174.97</v>
      </c>
      <c r="C85" s="18">
        <f>SUM(B85/F3*12)</f>
        <v>102524.91</v>
      </c>
      <c r="D85" s="61">
        <v>120000</v>
      </c>
      <c r="E85" s="24">
        <f t="shared" si="7"/>
        <v>17475.089999999997</v>
      </c>
      <c r="F85" s="24">
        <f t="shared" si="8"/>
        <v>85825.03</v>
      </c>
    </row>
    <row r="86" spans="1:6" ht="12.75">
      <c r="A86" s="17" t="s">
        <v>142</v>
      </c>
      <c r="B86" s="62">
        <f>SUM(R22)</f>
        <v>66509.67</v>
      </c>
      <c r="C86" s="18">
        <f>SUM(B86/F3*12)</f>
        <v>199529.01</v>
      </c>
      <c r="D86" s="61">
        <v>209000</v>
      </c>
      <c r="E86" s="24">
        <f t="shared" si="7"/>
        <v>9470.98999999999</v>
      </c>
      <c r="F86" s="24">
        <f t="shared" si="8"/>
        <v>142490.33000000002</v>
      </c>
    </row>
    <row r="87" spans="1:6" ht="12.75">
      <c r="A87" s="17" t="s">
        <v>171</v>
      </c>
      <c r="B87" s="62">
        <f>SUM(R43+R44+R45+R46+R49)</f>
        <v>1275431.4</v>
      </c>
      <c r="C87" s="18">
        <f>SUM(B87/F3*12)</f>
        <v>3826294.1999999997</v>
      </c>
      <c r="D87" s="61">
        <v>5150000</v>
      </c>
      <c r="E87" s="24">
        <f t="shared" si="7"/>
        <v>1323705.8000000003</v>
      </c>
      <c r="F87" s="24">
        <f t="shared" si="8"/>
        <v>3874568.6</v>
      </c>
    </row>
    <row r="88" spans="1:6" ht="12.75">
      <c r="A88" s="17" t="s">
        <v>170</v>
      </c>
      <c r="B88" s="62">
        <f>SUM(R18+R20+R21)</f>
        <v>8486.400000000001</v>
      </c>
      <c r="C88" s="18">
        <f>SUM(B88/F3*12)</f>
        <v>25459.200000000004</v>
      </c>
      <c r="D88" s="61">
        <v>24000</v>
      </c>
      <c r="E88" s="24">
        <f t="shared" si="7"/>
        <v>-1459.2000000000044</v>
      </c>
      <c r="F88" s="24">
        <f t="shared" si="8"/>
        <v>15513.599999999999</v>
      </c>
    </row>
    <row r="89" spans="1:6" ht="12.75">
      <c r="A89" s="17" t="s">
        <v>240</v>
      </c>
      <c r="B89" s="62">
        <f>SUM(R66)</f>
        <v>10925.41</v>
      </c>
      <c r="C89" s="18">
        <f>SUM(B89/F3*12)</f>
        <v>32776.229999999996</v>
      </c>
      <c r="D89" s="61">
        <v>26600</v>
      </c>
      <c r="E89" s="24">
        <f t="shared" si="7"/>
        <v>-6176.229999999996</v>
      </c>
      <c r="F89" s="24">
        <f t="shared" si="8"/>
        <v>15674.59</v>
      </c>
    </row>
    <row r="90" spans="1:6" ht="12.75">
      <c r="A90" s="17" t="s">
        <v>342</v>
      </c>
      <c r="B90" s="62">
        <f>SUM(R51+R52+R53+R54+R55+R56+R57+R58)</f>
        <v>508096.8900000001</v>
      </c>
      <c r="C90" s="18">
        <f>SUM(B90/F3*12)</f>
        <v>1524290.6700000002</v>
      </c>
      <c r="D90" s="61">
        <v>1500000</v>
      </c>
      <c r="E90" s="24">
        <f t="shared" si="7"/>
        <v>-24290.67000000016</v>
      </c>
      <c r="F90" s="24">
        <f t="shared" si="8"/>
        <v>991903.1099999999</v>
      </c>
    </row>
    <row r="91" spans="1:6" ht="12.75">
      <c r="A91" s="5" t="s">
        <v>366</v>
      </c>
      <c r="B91" s="63">
        <f>SUM(B72:B90)</f>
        <v>6967543.600000001</v>
      </c>
      <c r="C91" s="60">
        <f>SUM(C72:C90)</f>
        <v>20902630.800000004</v>
      </c>
      <c r="D91" s="9">
        <f>SUM(D72:D90)</f>
        <v>19902600</v>
      </c>
      <c r="E91" s="9">
        <f>SUM(E72:E90)</f>
        <v>-1000030.8000000007</v>
      </c>
      <c r="F91" s="9">
        <f>SUM(F72:F90)</f>
        <v>12935056.399999999</v>
      </c>
    </row>
    <row r="92" spans="2:4" ht="12.75">
      <c r="B92" s="4"/>
      <c r="D92"/>
    </row>
    <row r="93" ht="3.75" customHeight="1"/>
    <row r="94" spans="1:6" ht="12.75">
      <c r="A94" s="35" t="s">
        <v>179</v>
      </c>
      <c r="B94" s="64">
        <f>SUM(B76+B77+B78+B79+B80+B81+B82+B83+B84+B85+B87+B88+B89+B90)</f>
        <v>6461327.980000001</v>
      </c>
      <c r="C94" s="64">
        <f>SUM(C76+C77+C78+C79+C80+C81+C82+C83+C84+C85+C87+C88+C89+C90)</f>
        <v>19383983.94</v>
      </c>
      <c r="D94" s="64">
        <f>SUM(D76+D77+D78+D79+D80+D81+D82+D83+D84+D85+D87+D88+D89+D90)</f>
        <v>18395600</v>
      </c>
      <c r="E94" s="64">
        <f>SUM(E76+E77+E78+E79+E80+E81+E82+E83+E84+E85+E87+E88+E89+E90)</f>
        <v>-988383.9400000004</v>
      </c>
      <c r="F94" s="64">
        <f>SUM(F76+F77+F78+F79+F80+F81+F82+F83+F84+F85+F87+F88+F89+F90)</f>
        <v>11934272.019999998</v>
      </c>
    </row>
    <row r="95" ht="12.75">
      <c r="A95" s="35" t="s">
        <v>180</v>
      </c>
    </row>
    <row r="96" ht="4.5" customHeight="1"/>
  </sheetData>
  <printOptions gridLines="1" headings="1" verticalCentered="1"/>
  <pageMargins left="0.7874015748031497" right="0.3937007874015748" top="0.45" bottom="0.18" header="0.28" footer="0"/>
  <pageSetup fitToHeight="2" horizontalDpi="600" verticalDpi="600" orientation="landscape" paperSize="9" scale="55" r:id="rId1"/>
  <headerFooter alignWithMargins="0">
    <oddHeader>&amp;C&amp;"Arial,Fett"&amp;12&amp;EZusammenführung von Ausgaben - IST und Fallzahlen von BLB und RSD's - 
April  2010</oddHeader>
    <oddFooter>&amp;R&amp;F&amp;A</oddFooter>
  </headerFooter>
  <rowBreaks count="1" manualBreakCount="1">
    <brk id="69" max="255" man="1"/>
  </rowBreaks>
  <ignoredErrors>
    <ignoredError sqref="D91" formulaRange="1"/>
    <ignoredError sqref="E4:E12 E14:E18 E19 E21:E22 E24 E27 E29:E31 E37:E49 E51:E56 E66 E60:E61" evalError="1"/>
    <ignoredError sqref="E20" evalError="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8.7109375" style="0" customWidth="1"/>
    <col min="11" max="11" width="18.8515625" style="1" bestFit="1" customWidth="1"/>
    <col min="12" max="12" width="10.140625" style="0" bestFit="1" customWidth="1"/>
    <col min="13" max="13" width="2.421875" style="0" customWidth="1"/>
  </cols>
  <sheetData>
    <row r="1" spans="1:12" ht="15">
      <c r="A1" s="195" t="s">
        <v>80</v>
      </c>
      <c r="B1" s="172"/>
      <c r="C1" s="175"/>
      <c r="D1" s="176" t="s">
        <v>138</v>
      </c>
      <c r="E1" s="177"/>
      <c r="F1" s="185" t="s">
        <v>35</v>
      </c>
      <c r="G1" s="185" t="s">
        <v>96</v>
      </c>
      <c r="I1" s="172"/>
      <c r="J1" s="172"/>
      <c r="K1" s="192"/>
      <c r="L1" s="172"/>
    </row>
    <row r="2" spans="1:12" ht="12.75">
      <c r="A2" s="196" t="s">
        <v>98</v>
      </c>
      <c r="B2" s="157" t="s">
        <v>0</v>
      </c>
      <c r="C2" s="178"/>
      <c r="D2" s="179" t="s">
        <v>139</v>
      </c>
      <c r="E2" s="180"/>
      <c r="F2" s="186" t="s">
        <v>94</v>
      </c>
      <c r="G2" s="186" t="s">
        <v>97</v>
      </c>
      <c r="I2" s="188" t="s">
        <v>101</v>
      </c>
      <c r="J2" s="157" t="s">
        <v>317</v>
      </c>
      <c r="K2" s="193"/>
      <c r="L2" s="157" t="s">
        <v>100</v>
      </c>
    </row>
    <row r="3" spans="1:12" ht="13.5" thickBot="1">
      <c r="A3" s="196" t="s">
        <v>99</v>
      </c>
      <c r="B3" s="158"/>
      <c r="C3" s="181" t="s">
        <v>135</v>
      </c>
      <c r="D3" s="182" t="s">
        <v>136</v>
      </c>
      <c r="E3" s="183" t="s">
        <v>91</v>
      </c>
      <c r="F3" s="187" t="s">
        <v>95</v>
      </c>
      <c r="G3" s="187" t="s">
        <v>95</v>
      </c>
      <c r="I3" s="189" t="s">
        <v>102</v>
      </c>
      <c r="J3" s="158" t="s">
        <v>318</v>
      </c>
      <c r="K3" s="194" t="s">
        <v>59</v>
      </c>
      <c r="L3" s="158" t="s">
        <v>60</v>
      </c>
    </row>
    <row r="4" spans="1:13" ht="38.25">
      <c r="A4" s="30" t="s">
        <v>280</v>
      </c>
      <c r="B4" s="115" t="s">
        <v>351</v>
      </c>
      <c r="C4" s="173"/>
      <c r="D4" s="120"/>
      <c r="E4" s="174">
        <f>SUM(C4:D4)</f>
        <v>0</v>
      </c>
      <c r="F4" s="184" t="s">
        <v>165</v>
      </c>
      <c r="G4" s="118" t="s">
        <v>253</v>
      </c>
      <c r="H4" t="s">
        <v>39</v>
      </c>
      <c r="I4" s="17" t="s">
        <v>195</v>
      </c>
      <c r="J4" s="190">
        <v>80</v>
      </c>
      <c r="K4" s="113" t="s">
        <v>258</v>
      </c>
      <c r="L4" s="93"/>
      <c r="M4" s="31" t="s">
        <v>62</v>
      </c>
    </row>
    <row r="5" spans="1:13" ht="12.75">
      <c r="A5" s="30" t="s">
        <v>281</v>
      </c>
      <c r="B5" t="s">
        <v>242</v>
      </c>
      <c r="C5" s="26">
        <v>1</v>
      </c>
      <c r="D5" s="36"/>
      <c r="E5" s="75">
        <f aca="true" t="shared" si="0" ref="E5:E12">SUM(C5:D5)</f>
        <v>1</v>
      </c>
      <c r="F5" s="75">
        <v>1</v>
      </c>
      <c r="G5" s="30">
        <f>SUM(E4+E5-F5)</f>
        <v>0</v>
      </c>
      <c r="H5" t="s">
        <v>39</v>
      </c>
      <c r="I5" s="17" t="s">
        <v>195</v>
      </c>
      <c r="J5" s="114">
        <v>81</v>
      </c>
      <c r="K5" s="113" t="s">
        <v>259</v>
      </c>
      <c r="L5" s="66">
        <v>938.76</v>
      </c>
      <c r="M5" s="31" t="s">
        <v>62</v>
      </c>
    </row>
    <row r="6" spans="1:13" ht="12.75">
      <c r="A6" s="30" t="s">
        <v>281</v>
      </c>
      <c r="B6" t="s">
        <v>254</v>
      </c>
      <c r="C6" s="26"/>
      <c r="D6" s="36"/>
      <c r="E6" s="75">
        <f>SUM(C6:D6)</f>
        <v>0</v>
      </c>
      <c r="F6" s="57" t="s">
        <v>165</v>
      </c>
      <c r="G6" s="30" t="s">
        <v>252</v>
      </c>
      <c r="H6" t="s">
        <v>39</v>
      </c>
      <c r="I6" s="17" t="s">
        <v>196</v>
      </c>
      <c r="J6" s="114">
        <v>88</v>
      </c>
      <c r="K6" s="113" t="s">
        <v>260</v>
      </c>
      <c r="L6" s="66"/>
      <c r="M6" s="31" t="s">
        <v>62</v>
      </c>
    </row>
    <row r="7" spans="1:13" ht="12.75">
      <c r="A7" s="30" t="s">
        <v>282</v>
      </c>
      <c r="B7" t="s">
        <v>243</v>
      </c>
      <c r="C7" s="26"/>
      <c r="D7" s="36"/>
      <c r="E7" s="75">
        <f t="shared" si="0"/>
        <v>0</v>
      </c>
      <c r="F7" s="75"/>
      <c r="G7" s="30">
        <f>SUM(E6+E7-F7)</f>
        <v>0</v>
      </c>
      <c r="H7" t="s">
        <v>39</v>
      </c>
      <c r="I7" s="17" t="s">
        <v>196</v>
      </c>
      <c r="J7" s="114">
        <v>82</v>
      </c>
      <c r="K7" s="113" t="s">
        <v>261</v>
      </c>
      <c r="L7" s="66"/>
      <c r="M7" s="31" t="s">
        <v>62</v>
      </c>
    </row>
    <row r="8" spans="1:13" ht="12.75">
      <c r="A8" s="30" t="s">
        <v>283</v>
      </c>
      <c r="B8" t="s">
        <v>207</v>
      </c>
      <c r="C8" s="26">
        <v>3</v>
      </c>
      <c r="D8" s="36"/>
      <c r="E8" s="75">
        <f t="shared" si="0"/>
        <v>3</v>
      </c>
      <c r="F8" s="25">
        <v>4</v>
      </c>
      <c r="G8" s="30">
        <f>SUM(E8-F8)</f>
        <v>-1</v>
      </c>
      <c r="H8" t="s">
        <v>40</v>
      </c>
      <c r="I8" s="17" t="s">
        <v>103</v>
      </c>
      <c r="J8" s="114">
        <v>17</v>
      </c>
      <c r="K8" s="113" t="s">
        <v>31</v>
      </c>
      <c r="L8" s="66">
        <v>1664.91</v>
      </c>
      <c r="M8" s="31" t="s">
        <v>62</v>
      </c>
    </row>
    <row r="9" spans="1:13" ht="12.75">
      <c r="A9" s="30" t="s">
        <v>6</v>
      </c>
      <c r="B9" t="s">
        <v>255</v>
      </c>
      <c r="C9" s="26"/>
      <c r="D9" s="36"/>
      <c r="E9" s="75">
        <f t="shared" si="0"/>
        <v>0</v>
      </c>
      <c r="F9" s="25"/>
      <c r="G9" s="30">
        <f>SUM(E9+E10+E12-F9)</f>
        <v>0</v>
      </c>
      <c r="H9" t="s">
        <v>41</v>
      </c>
      <c r="I9" s="17" t="s">
        <v>104</v>
      </c>
      <c r="J9" s="114">
        <v>49</v>
      </c>
      <c r="K9" s="113" t="s">
        <v>262</v>
      </c>
      <c r="L9" s="66"/>
      <c r="M9" s="31" t="s">
        <v>62</v>
      </c>
    </row>
    <row r="10" spans="1:13" ht="12.75">
      <c r="A10" s="30" t="s">
        <v>6</v>
      </c>
      <c r="B10" t="s">
        <v>256</v>
      </c>
      <c r="C10" s="26"/>
      <c r="D10" s="36"/>
      <c r="E10" s="75">
        <f t="shared" si="0"/>
        <v>0</v>
      </c>
      <c r="F10" s="57" t="s">
        <v>165</v>
      </c>
      <c r="G10" s="30" t="s">
        <v>167</v>
      </c>
      <c r="H10" t="s">
        <v>41</v>
      </c>
      <c r="I10" s="17" t="s">
        <v>104</v>
      </c>
      <c r="J10" s="114">
        <v>50</v>
      </c>
      <c r="K10" s="113" t="s">
        <v>56</v>
      </c>
      <c r="L10" s="66"/>
      <c r="M10" s="31" t="s">
        <v>62</v>
      </c>
    </row>
    <row r="11" spans="1:13" ht="12.75">
      <c r="A11" s="30" t="s">
        <v>48</v>
      </c>
      <c r="B11" t="s">
        <v>49</v>
      </c>
      <c r="C11" s="26">
        <v>1</v>
      </c>
      <c r="D11" s="36"/>
      <c r="E11" s="75">
        <f t="shared" si="0"/>
        <v>1</v>
      </c>
      <c r="F11" s="25">
        <v>2</v>
      </c>
      <c r="G11" s="30">
        <f>SUM(E11-F11)</f>
        <v>-1</v>
      </c>
      <c r="H11" t="s">
        <v>41</v>
      </c>
      <c r="I11" s="17" t="s">
        <v>105</v>
      </c>
      <c r="J11" s="114">
        <v>15</v>
      </c>
      <c r="K11" s="113" t="s">
        <v>50</v>
      </c>
      <c r="L11" s="66"/>
      <c r="M11" s="31" t="s">
        <v>62</v>
      </c>
    </row>
    <row r="12" spans="1:13" ht="12.75">
      <c r="A12" s="95" t="s">
        <v>58</v>
      </c>
      <c r="B12" t="s">
        <v>257</v>
      </c>
      <c r="C12" s="206"/>
      <c r="D12" s="94"/>
      <c r="E12" s="203">
        <f t="shared" si="0"/>
        <v>0</v>
      </c>
      <c r="F12" s="204" t="s">
        <v>165</v>
      </c>
      <c r="G12" s="95" t="s">
        <v>167</v>
      </c>
      <c r="H12" t="s">
        <v>41</v>
      </c>
      <c r="I12" s="17" t="s">
        <v>104</v>
      </c>
      <c r="J12" s="205">
        <v>60</v>
      </c>
      <c r="K12" s="113" t="s">
        <v>57</v>
      </c>
      <c r="L12" s="88"/>
      <c r="M12" s="31" t="s">
        <v>62</v>
      </c>
    </row>
    <row r="13" spans="1:13" ht="12.75">
      <c r="A13" s="131"/>
      <c r="B13" s="132"/>
      <c r="C13" s="134" t="s">
        <v>110</v>
      </c>
      <c r="D13" s="134" t="s">
        <v>110</v>
      </c>
      <c r="E13" s="134" t="s">
        <v>110</v>
      </c>
      <c r="F13" s="138" t="s">
        <v>110</v>
      </c>
      <c r="G13" s="138" t="s">
        <v>110</v>
      </c>
      <c r="H13" s="132"/>
      <c r="I13" s="131"/>
      <c r="J13" s="138"/>
      <c r="K13" s="134"/>
      <c r="L13" s="200" t="s">
        <v>110</v>
      </c>
      <c r="M13" s="132"/>
    </row>
    <row r="14" spans="1:13" ht="12.75">
      <c r="A14" s="118" t="s">
        <v>284</v>
      </c>
      <c r="B14" t="s">
        <v>7</v>
      </c>
      <c r="C14" s="173">
        <v>1</v>
      </c>
      <c r="D14" s="120"/>
      <c r="E14" s="174">
        <f>SUM(C14:D14)</f>
        <v>1</v>
      </c>
      <c r="F14" s="207">
        <v>6</v>
      </c>
      <c r="G14" s="118">
        <f>SUM(E14+E19-F14)</f>
        <v>-4</v>
      </c>
      <c r="H14" t="s">
        <v>40</v>
      </c>
      <c r="I14" s="17" t="s">
        <v>264</v>
      </c>
      <c r="J14" s="190">
        <v>1</v>
      </c>
      <c r="K14" s="113" t="s">
        <v>19</v>
      </c>
      <c r="L14" s="93">
        <v>955.5</v>
      </c>
      <c r="M14" t="s">
        <v>62</v>
      </c>
    </row>
    <row r="15" spans="1:13" ht="12.75">
      <c r="A15" s="30" t="s">
        <v>8</v>
      </c>
      <c r="B15" t="s">
        <v>9</v>
      </c>
      <c r="C15" s="26">
        <v>4</v>
      </c>
      <c r="D15" s="36"/>
      <c r="E15" s="75">
        <f aca="true" t="shared" si="1" ref="E15:E22">SUM(C15:D15)</f>
        <v>4</v>
      </c>
      <c r="F15" s="25">
        <v>7</v>
      </c>
      <c r="G15" s="30">
        <f>SUM(E15-F15)</f>
        <v>-3</v>
      </c>
      <c r="H15" t="s">
        <v>40</v>
      </c>
      <c r="I15" s="17" t="s">
        <v>266</v>
      </c>
      <c r="J15" s="114">
        <v>8</v>
      </c>
      <c r="K15" s="113" t="s">
        <v>18</v>
      </c>
      <c r="L15" s="66">
        <v>1669.07</v>
      </c>
      <c r="M15" t="s">
        <v>62</v>
      </c>
    </row>
    <row r="16" spans="1:13" ht="12.75">
      <c r="A16" s="30" t="s">
        <v>10</v>
      </c>
      <c r="B16" t="s">
        <v>208</v>
      </c>
      <c r="C16" s="26"/>
      <c r="D16" s="36"/>
      <c r="E16" s="75">
        <f t="shared" si="1"/>
        <v>0</v>
      </c>
      <c r="F16" s="25">
        <v>1</v>
      </c>
      <c r="G16" s="30">
        <f>SUM(E16-F16)</f>
        <v>-1</v>
      </c>
      <c r="H16" t="s">
        <v>40</v>
      </c>
      <c r="I16" s="17" t="s">
        <v>268</v>
      </c>
      <c r="J16" s="114">
        <v>9</v>
      </c>
      <c r="K16" s="113" t="s">
        <v>20</v>
      </c>
      <c r="L16" s="66"/>
      <c r="M16" t="s">
        <v>62</v>
      </c>
    </row>
    <row r="17" spans="1:13" ht="12.75">
      <c r="A17" s="30" t="s">
        <v>11</v>
      </c>
      <c r="B17" t="s">
        <v>12</v>
      </c>
      <c r="C17" s="26">
        <v>3</v>
      </c>
      <c r="D17" s="36">
        <v>9</v>
      </c>
      <c r="E17" s="75">
        <f t="shared" si="1"/>
        <v>12</v>
      </c>
      <c r="F17" s="25">
        <v>12</v>
      </c>
      <c r="G17" s="30">
        <f>SUM(E17-F17)</f>
        <v>0</v>
      </c>
      <c r="H17" t="s">
        <v>40</v>
      </c>
      <c r="I17" s="17" t="s">
        <v>269</v>
      </c>
      <c r="J17" s="114">
        <v>10</v>
      </c>
      <c r="K17" s="113" t="s">
        <v>21</v>
      </c>
      <c r="L17" s="66">
        <v>12416.43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5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4">
        <v>23</v>
      </c>
      <c r="K18" s="113" t="s">
        <v>220</v>
      </c>
      <c r="L18" s="88"/>
      <c r="M18" t="s">
        <v>62</v>
      </c>
    </row>
    <row r="19" spans="1:255" ht="12.75">
      <c r="A19" s="30" t="s">
        <v>284</v>
      </c>
      <c r="B19" t="s">
        <v>218</v>
      </c>
      <c r="C19" s="26">
        <v>1</v>
      </c>
      <c r="D19" s="36"/>
      <c r="E19" s="75">
        <f>SUM(C19:D19)</f>
        <v>1</v>
      </c>
      <c r="F19" s="57" t="s">
        <v>165</v>
      </c>
      <c r="G19" s="30" t="s">
        <v>274</v>
      </c>
      <c r="H19" t="s">
        <v>40</v>
      </c>
      <c r="I19" s="17" t="s">
        <v>264</v>
      </c>
      <c r="J19" s="114">
        <v>22</v>
      </c>
      <c r="K19" s="113" t="s">
        <v>219</v>
      </c>
      <c r="L19" s="88"/>
      <c r="M19" t="s">
        <v>62</v>
      </c>
      <c r="O19" s="17"/>
      <c r="Q19" s="17"/>
      <c r="S19" s="17"/>
      <c r="U19" s="17"/>
      <c r="W19" s="17"/>
      <c r="Y19" s="17"/>
      <c r="AA19" s="17"/>
      <c r="AC19" s="17"/>
      <c r="AE19" s="17"/>
      <c r="AG19" s="17"/>
      <c r="AI19" s="17"/>
      <c r="AK19" s="17"/>
      <c r="AM19" s="17"/>
      <c r="AO19" s="17"/>
      <c r="AQ19" s="17"/>
      <c r="AS19" s="17"/>
      <c r="AU19" s="17"/>
      <c r="AW19" s="17"/>
      <c r="AY19" s="17"/>
      <c r="BA19" s="17"/>
      <c r="BC19" s="17"/>
      <c r="BE19" s="17"/>
      <c r="BG19" s="17"/>
      <c r="BI19" s="17"/>
      <c r="BK19" s="17"/>
      <c r="BM19" s="17"/>
      <c r="BO19" s="17"/>
      <c r="BQ19" s="17"/>
      <c r="BS19" s="17"/>
      <c r="BU19" s="17"/>
      <c r="BW19" s="17"/>
      <c r="BY19" s="17"/>
      <c r="CA19" s="17"/>
      <c r="CC19" s="17"/>
      <c r="CE19" s="17"/>
      <c r="CG19" s="17"/>
      <c r="CI19" s="17"/>
      <c r="CK19" s="17"/>
      <c r="CM19" s="17"/>
      <c r="CO19" s="17"/>
      <c r="CQ19" s="17"/>
      <c r="CS19" s="17"/>
      <c r="CU19" s="17"/>
      <c r="CW19" s="17"/>
      <c r="CY19" s="17"/>
      <c r="DA19" s="17"/>
      <c r="DC19" s="17"/>
      <c r="DE19" s="17"/>
      <c r="DG19" s="17"/>
      <c r="DI19" s="17"/>
      <c r="DK19" s="17"/>
      <c r="DM19" s="17"/>
      <c r="DO19" s="17"/>
      <c r="DQ19" s="17"/>
      <c r="DS19" s="17"/>
      <c r="DU19" s="17"/>
      <c r="DW19" s="17"/>
      <c r="DY19" s="17"/>
      <c r="EA19" s="17"/>
      <c r="EC19" s="17"/>
      <c r="EE19" s="17"/>
      <c r="EG19" s="17"/>
      <c r="EI19" s="17"/>
      <c r="EK19" s="17"/>
      <c r="EM19" s="17"/>
      <c r="EO19" s="17"/>
      <c r="EQ19" s="17"/>
      <c r="ES19" s="17"/>
      <c r="EU19" s="17"/>
      <c r="EW19" s="17"/>
      <c r="EY19" s="17"/>
      <c r="FA19" s="17"/>
      <c r="FC19" s="17"/>
      <c r="FE19" s="17"/>
      <c r="FG19" s="17"/>
      <c r="FI19" s="17"/>
      <c r="FK19" s="17"/>
      <c r="FM19" s="17"/>
      <c r="FO19" s="17"/>
      <c r="FQ19" s="17"/>
      <c r="FS19" s="17"/>
      <c r="FU19" s="17"/>
      <c r="FW19" s="17"/>
      <c r="FY19" s="17"/>
      <c r="GA19" s="17"/>
      <c r="GC19" s="17"/>
      <c r="GE19" s="17"/>
      <c r="GG19" s="17"/>
      <c r="GI19" s="17"/>
      <c r="GK19" s="17"/>
      <c r="GM19" s="17"/>
      <c r="GO19" s="17"/>
      <c r="GQ19" s="17"/>
      <c r="GS19" s="17"/>
      <c r="GU19" s="17"/>
      <c r="GW19" s="17"/>
      <c r="GY19" s="17"/>
      <c r="HA19" s="17"/>
      <c r="HC19" s="17"/>
      <c r="HE19" s="17"/>
      <c r="HG19" s="17"/>
      <c r="HI19" s="17"/>
      <c r="HK19" s="17"/>
      <c r="HM19" s="17"/>
      <c r="HO19" s="17"/>
      <c r="HQ19" s="17"/>
      <c r="HS19" s="17"/>
      <c r="HU19" s="17"/>
      <c r="HW19" s="17"/>
      <c r="HY19" s="17"/>
      <c r="IA19" s="17"/>
      <c r="IC19" s="17"/>
      <c r="IE19" s="17"/>
      <c r="IG19" s="17"/>
      <c r="II19" s="17"/>
      <c r="IK19" s="17"/>
      <c r="IM19" s="17"/>
      <c r="IO19" s="17"/>
      <c r="IQ19" s="17"/>
      <c r="IS19" s="17"/>
      <c r="IU19" s="17"/>
    </row>
    <row r="20" spans="1:13" ht="12.75">
      <c r="A20" s="30" t="s">
        <v>285</v>
      </c>
      <c r="B20" t="s">
        <v>277</v>
      </c>
      <c r="C20" s="26"/>
      <c r="D20" s="36"/>
      <c r="E20" s="75">
        <f>SUM(C20:D20)</f>
        <v>0</v>
      </c>
      <c r="F20" s="25"/>
      <c r="G20" s="30">
        <f>SUM(E20+E21-F20)</f>
        <v>0</v>
      </c>
      <c r="H20" t="s">
        <v>39</v>
      </c>
      <c r="I20" s="17" t="s">
        <v>206</v>
      </c>
      <c r="J20" s="114">
        <v>18</v>
      </c>
      <c r="K20" s="113" t="s">
        <v>150</v>
      </c>
      <c r="L20" s="88"/>
      <c r="M20" t="s">
        <v>62</v>
      </c>
    </row>
    <row r="21" spans="1:13" ht="12.75">
      <c r="A21" s="30" t="s">
        <v>285</v>
      </c>
      <c r="B21" t="s">
        <v>217</v>
      </c>
      <c r="C21" s="26"/>
      <c r="D21" s="36"/>
      <c r="E21" s="75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4">
        <v>19</v>
      </c>
      <c r="K21" s="113" t="s">
        <v>151</v>
      </c>
      <c r="L21" s="66"/>
      <c r="M21" t="s">
        <v>62</v>
      </c>
    </row>
    <row r="22" spans="1:13" ht="12.75">
      <c r="A22" s="95" t="s">
        <v>119</v>
      </c>
      <c r="B22" t="s">
        <v>706</v>
      </c>
      <c r="C22" s="206"/>
      <c r="D22" s="94"/>
      <c r="E22" s="203">
        <f t="shared" si="1"/>
        <v>0</v>
      </c>
      <c r="F22" s="203"/>
      <c r="G22" s="95">
        <f>SUM(E22-F22)</f>
        <v>0</v>
      </c>
      <c r="H22" t="s">
        <v>40</v>
      </c>
      <c r="I22" s="17" t="s">
        <v>143</v>
      </c>
      <c r="J22" s="205">
        <v>7</v>
      </c>
      <c r="K22" s="113" t="s">
        <v>120</v>
      </c>
      <c r="L22" s="88"/>
      <c r="M22" t="s">
        <v>62</v>
      </c>
    </row>
    <row r="23" spans="1:13" ht="12.75">
      <c r="A23" s="131"/>
      <c r="B23" s="132"/>
      <c r="C23" s="134" t="s">
        <v>110</v>
      </c>
      <c r="D23" s="134" t="s">
        <v>110</v>
      </c>
      <c r="E23" s="134" t="s">
        <v>110</v>
      </c>
      <c r="F23" s="138" t="s">
        <v>110</v>
      </c>
      <c r="G23" s="138" t="s">
        <v>110</v>
      </c>
      <c r="H23" s="132"/>
      <c r="I23" s="131"/>
      <c r="J23" s="138"/>
      <c r="K23" s="134"/>
      <c r="L23" s="200" t="s">
        <v>110</v>
      </c>
      <c r="M23" s="132"/>
    </row>
    <row r="24" spans="1:13" ht="12.75">
      <c r="A24" s="118" t="s">
        <v>13</v>
      </c>
      <c r="B24" t="s">
        <v>128</v>
      </c>
      <c r="C24" s="173">
        <v>3</v>
      </c>
      <c r="D24" s="120">
        <v>2</v>
      </c>
      <c r="E24" s="174">
        <f>SUM(C24:D24)</f>
        <v>5</v>
      </c>
      <c r="F24" s="207">
        <v>8</v>
      </c>
      <c r="G24" s="118">
        <f>SUM(E24+E27-F24)</f>
        <v>-2</v>
      </c>
      <c r="H24" t="s">
        <v>39</v>
      </c>
      <c r="I24" s="17" t="s">
        <v>287</v>
      </c>
      <c r="J24" s="190">
        <v>20</v>
      </c>
      <c r="K24" s="113" t="s">
        <v>22</v>
      </c>
      <c r="L24" s="93">
        <v>6398.35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4">
        <v>36</v>
      </c>
      <c r="K25" s="113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4">
        <v>36</v>
      </c>
      <c r="K26" s="113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6">
        <v>1</v>
      </c>
      <c r="D27" s="36"/>
      <c r="E27" s="75">
        <f>SUM(C27:D27)</f>
        <v>1</v>
      </c>
      <c r="F27" s="57" t="s">
        <v>165</v>
      </c>
      <c r="G27" s="30" t="s">
        <v>168</v>
      </c>
      <c r="H27" t="s">
        <v>39</v>
      </c>
      <c r="I27" s="17" t="s">
        <v>287</v>
      </c>
      <c r="J27" s="114">
        <v>36</v>
      </c>
      <c r="K27" s="113" t="s">
        <v>127</v>
      </c>
      <c r="L27" s="66"/>
      <c r="M27" t="s">
        <v>62</v>
      </c>
    </row>
    <row r="28" spans="1:13" ht="12.75">
      <c r="A28" s="131"/>
      <c r="B28" s="135"/>
      <c r="C28" s="134" t="s">
        <v>110</v>
      </c>
      <c r="D28" s="134" t="s">
        <v>110</v>
      </c>
      <c r="E28" s="134" t="s">
        <v>110</v>
      </c>
      <c r="F28" s="138" t="s">
        <v>110</v>
      </c>
      <c r="G28" s="138" t="s">
        <v>110</v>
      </c>
      <c r="H28" s="135"/>
      <c r="I28" s="198"/>
      <c r="J28" s="138"/>
      <c r="K28" s="199"/>
      <c r="L28" s="200" t="s">
        <v>110</v>
      </c>
      <c r="M28" s="132"/>
    </row>
    <row r="29" spans="1:13" ht="12.75">
      <c r="A29" s="30" t="s">
        <v>14</v>
      </c>
      <c r="B29" t="s">
        <v>129</v>
      </c>
      <c r="C29" s="26">
        <v>6</v>
      </c>
      <c r="D29" s="36">
        <v>2</v>
      </c>
      <c r="E29" s="75">
        <f>SUM(C29:D29)</f>
        <v>8</v>
      </c>
      <c r="F29" s="25">
        <v>48</v>
      </c>
      <c r="G29" s="30">
        <f>SUM(E29+E30+E31+E32-F29)</f>
        <v>-11</v>
      </c>
      <c r="H29" t="s">
        <v>41</v>
      </c>
      <c r="I29" s="17" t="s">
        <v>302</v>
      </c>
      <c r="J29" s="114">
        <v>30</v>
      </c>
      <c r="K29" s="113" t="s">
        <v>32</v>
      </c>
      <c r="L29" s="66">
        <v>3912.25</v>
      </c>
      <c r="M29" t="s">
        <v>62</v>
      </c>
    </row>
    <row r="30" spans="1:13" ht="12.75">
      <c r="A30" s="30" t="s">
        <v>14</v>
      </c>
      <c r="B30" t="s">
        <v>147</v>
      </c>
      <c r="C30" s="26">
        <v>20</v>
      </c>
      <c r="D30" s="36">
        <v>9</v>
      </c>
      <c r="E30" s="75">
        <f>SUM(C30:D30)</f>
        <v>29</v>
      </c>
      <c r="F30" s="57" t="s">
        <v>165</v>
      </c>
      <c r="G30" s="30" t="s">
        <v>166</v>
      </c>
      <c r="H30" t="s">
        <v>41</v>
      </c>
      <c r="I30" s="17" t="s">
        <v>302</v>
      </c>
      <c r="J30" s="114">
        <v>38</v>
      </c>
      <c r="K30" s="113" t="s">
        <v>130</v>
      </c>
      <c r="L30" s="66">
        <v>51123.82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/>
      <c r="E31" s="75">
        <f>SUM(C31:D31)</f>
        <v>0</v>
      </c>
      <c r="F31" s="57" t="s">
        <v>165</v>
      </c>
      <c r="G31" s="30" t="s">
        <v>166</v>
      </c>
      <c r="H31" t="s">
        <v>41</v>
      </c>
      <c r="I31" s="17" t="s">
        <v>302</v>
      </c>
      <c r="J31" s="114">
        <v>32</v>
      </c>
      <c r="K31" s="113" t="s">
        <v>23</v>
      </c>
      <c r="L31" s="66">
        <v>73.13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4">
        <v>39</v>
      </c>
      <c r="K32" s="113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76" t="s">
        <v>337</v>
      </c>
      <c r="K33" s="113" t="s">
        <v>46</v>
      </c>
      <c r="L33" s="66">
        <v>4821.96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76" t="s">
        <v>337</v>
      </c>
      <c r="K34" s="113" t="s">
        <v>122</v>
      </c>
      <c r="L34" s="66">
        <v>273</v>
      </c>
      <c r="M34" t="s">
        <v>62</v>
      </c>
    </row>
    <row r="35" spans="1:13" ht="12.75">
      <c r="A35" s="95" t="s">
        <v>14</v>
      </c>
      <c r="B35" t="s">
        <v>123</v>
      </c>
      <c r="C35" s="203" t="s">
        <v>109</v>
      </c>
      <c r="D35" s="203" t="s">
        <v>109</v>
      </c>
      <c r="E35" s="203" t="s">
        <v>109</v>
      </c>
      <c r="F35" s="204" t="s">
        <v>165</v>
      </c>
      <c r="G35" s="95" t="s">
        <v>166</v>
      </c>
      <c r="H35" t="s">
        <v>41</v>
      </c>
      <c r="I35" s="17" t="s">
        <v>302</v>
      </c>
      <c r="J35" s="276" t="s">
        <v>337</v>
      </c>
      <c r="K35" s="113" t="s">
        <v>124</v>
      </c>
      <c r="L35" s="88">
        <v>19.75</v>
      </c>
      <c r="M35" t="s">
        <v>62</v>
      </c>
    </row>
    <row r="36" spans="1:13" ht="12.75">
      <c r="A36" s="131"/>
      <c r="B36" s="132"/>
      <c r="C36" s="134" t="s">
        <v>110</v>
      </c>
      <c r="D36" s="134" t="s">
        <v>110</v>
      </c>
      <c r="E36" s="134" t="s">
        <v>110</v>
      </c>
      <c r="F36" s="138" t="s">
        <v>110</v>
      </c>
      <c r="G36" s="138" t="s">
        <v>110</v>
      </c>
      <c r="H36" s="132"/>
      <c r="I36" s="131"/>
      <c r="J36" s="138"/>
      <c r="K36" s="134"/>
      <c r="L36" s="200" t="s">
        <v>110</v>
      </c>
      <c r="M36" s="132"/>
    </row>
    <row r="37" spans="1:13" ht="12.75">
      <c r="A37" s="118" t="s">
        <v>15</v>
      </c>
      <c r="B37" t="s">
        <v>338</v>
      </c>
      <c r="C37" s="173">
        <v>1</v>
      </c>
      <c r="D37" s="120">
        <v>1</v>
      </c>
      <c r="E37" s="174">
        <f aca="true" t="shared" si="2" ref="E37:E49">SUM(C37:D37)</f>
        <v>2</v>
      </c>
      <c r="F37" s="174">
        <v>2</v>
      </c>
      <c r="G37" s="118">
        <f aca="true" t="shared" si="3" ref="G37:G43">SUM(E37-F37)</f>
        <v>0</v>
      </c>
      <c r="H37" t="s">
        <v>41</v>
      </c>
      <c r="I37" s="17" t="s">
        <v>193</v>
      </c>
      <c r="J37" s="190">
        <v>44</v>
      </c>
      <c r="K37" s="113" t="s">
        <v>24</v>
      </c>
      <c r="L37" s="93">
        <v>4256.06</v>
      </c>
      <c r="M37" t="s">
        <v>62</v>
      </c>
    </row>
    <row r="38" spans="1:13" ht="12.75">
      <c r="A38" s="30" t="s">
        <v>15</v>
      </c>
      <c r="B38" t="s">
        <v>225</v>
      </c>
      <c r="C38" s="26">
        <v>1</v>
      </c>
      <c r="D38" s="36"/>
      <c r="E38" s="75">
        <f t="shared" si="2"/>
        <v>1</v>
      </c>
      <c r="F38" s="75">
        <v>1</v>
      </c>
      <c r="G38" s="30">
        <f t="shared" si="3"/>
        <v>0</v>
      </c>
      <c r="H38" t="s">
        <v>41</v>
      </c>
      <c r="I38" s="17" t="s">
        <v>194</v>
      </c>
      <c r="J38" s="114">
        <v>43</v>
      </c>
      <c r="K38" s="113" t="s">
        <v>25</v>
      </c>
      <c r="L38" s="66"/>
      <c r="M38" t="s">
        <v>62</v>
      </c>
    </row>
    <row r="39" spans="1:13" ht="12.75">
      <c r="A39" s="30" t="s">
        <v>15</v>
      </c>
      <c r="B39" t="s">
        <v>226</v>
      </c>
      <c r="C39" s="26"/>
      <c r="D39" s="36"/>
      <c r="E39" s="75">
        <f t="shared" si="2"/>
        <v>0</v>
      </c>
      <c r="F39" s="75"/>
      <c r="G39" s="30">
        <f t="shared" si="3"/>
        <v>0</v>
      </c>
      <c r="H39" t="s">
        <v>41</v>
      </c>
      <c r="I39" s="17" t="s">
        <v>197</v>
      </c>
      <c r="J39" s="114">
        <v>42</v>
      </c>
      <c r="K39" s="113" t="s">
        <v>26</v>
      </c>
      <c r="L39" s="66"/>
      <c r="M39" t="s">
        <v>62</v>
      </c>
    </row>
    <row r="40" spans="1:13" ht="12.75">
      <c r="A40" s="30" t="s">
        <v>15</v>
      </c>
      <c r="B40" t="s">
        <v>228</v>
      </c>
      <c r="C40" s="26"/>
      <c r="D40" s="36">
        <v>1</v>
      </c>
      <c r="E40" s="75">
        <f t="shared" si="2"/>
        <v>1</v>
      </c>
      <c r="F40" s="75">
        <v>6</v>
      </c>
      <c r="G40" s="30">
        <f t="shared" si="3"/>
        <v>-5</v>
      </c>
      <c r="H40" t="s">
        <v>41</v>
      </c>
      <c r="I40" s="17" t="s">
        <v>304</v>
      </c>
      <c r="J40" s="114">
        <v>40</v>
      </c>
      <c r="K40" s="113" t="s">
        <v>27</v>
      </c>
      <c r="L40" s="66">
        <v>27021.99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>
        <v>1</v>
      </c>
      <c r="E41" s="75">
        <f t="shared" si="2"/>
        <v>2</v>
      </c>
      <c r="F41" s="75">
        <v>3</v>
      </c>
      <c r="G41" s="30">
        <f t="shared" si="3"/>
        <v>-1</v>
      </c>
      <c r="H41" t="s">
        <v>41</v>
      </c>
      <c r="I41" s="17" t="s">
        <v>198</v>
      </c>
      <c r="J41" s="114">
        <v>41</v>
      </c>
      <c r="K41" s="113" t="s">
        <v>28</v>
      </c>
      <c r="L41" s="66"/>
      <c r="M41" t="s">
        <v>62</v>
      </c>
    </row>
    <row r="42" spans="1:13" ht="12.75">
      <c r="A42" s="30" t="s">
        <v>15</v>
      </c>
      <c r="B42" t="s">
        <v>229</v>
      </c>
      <c r="C42" s="26">
        <v>2</v>
      </c>
      <c r="D42" s="36"/>
      <c r="E42" s="75">
        <f t="shared" si="2"/>
        <v>2</v>
      </c>
      <c r="F42" s="75">
        <v>5</v>
      </c>
      <c r="G42" s="30">
        <f t="shared" si="3"/>
        <v>-3</v>
      </c>
      <c r="H42" t="s">
        <v>41</v>
      </c>
      <c r="I42" s="17" t="s">
        <v>306</v>
      </c>
      <c r="J42" s="114">
        <v>79</v>
      </c>
      <c r="K42" s="113" t="s">
        <v>224</v>
      </c>
      <c r="L42" s="66">
        <v>6022.23</v>
      </c>
      <c r="M42" t="s">
        <v>62</v>
      </c>
    </row>
    <row r="43" spans="1:13" ht="12.75">
      <c r="A43" s="30" t="s">
        <v>15</v>
      </c>
      <c r="B43" t="s">
        <v>230</v>
      </c>
      <c r="C43" s="26">
        <v>1</v>
      </c>
      <c r="D43" s="36"/>
      <c r="E43" s="75">
        <f t="shared" si="2"/>
        <v>1</v>
      </c>
      <c r="F43" s="25"/>
      <c r="G43" s="30">
        <f t="shared" si="3"/>
        <v>1</v>
      </c>
      <c r="H43" t="s">
        <v>41</v>
      </c>
      <c r="I43" s="17" t="s">
        <v>199</v>
      </c>
      <c r="J43" s="114">
        <v>73</v>
      </c>
      <c r="K43" s="113" t="s">
        <v>152</v>
      </c>
      <c r="L43" s="66"/>
      <c r="M43" t="s">
        <v>62</v>
      </c>
    </row>
    <row r="44" spans="1:13" ht="12.75">
      <c r="A44" s="30" t="s">
        <v>15</v>
      </c>
      <c r="B44" t="s">
        <v>231</v>
      </c>
      <c r="C44" s="26"/>
      <c r="D44" s="36"/>
      <c r="E44" s="75">
        <f t="shared" si="2"/>
        <v>0</v>
      </c>
      <c r="F44" s="75"/>
      <c r="G44" s="30">
        <f aca="true" t="shared" si="4" ref="G44:G49">SUM(E44-F44)</f>
        <v>0</v>
      </c>
      <c r="H44" t="s">
        <v>41</v>
      </c>
      <c r="I44" s="17" t="s">
        <v>200</v>
      </c>
      <c r="J44" s="114">
        <v>74</v>
      </c>
      <c r="K44" s="113" t="s">
        <v>153</v>
      </c>
      <c r="L44" s="66"/>
      <c r="M44" t="s">
        <v>62</v>
      </c>
    </row>
    <row r="45" spans="1:13" ht="12.75">
      <c r="A45" s="30" t="s">
        <v>15</v>
      </c>
      <c r="B45" t="s">
        <v>232</v>
      </c>
      <c r="C45" s="26"/>
      <c r="D45" s="36"/>
      <c r="E45" s="75">
        <f t="shared" si="2"/>
        <v>0</v>
      </c>
      <c r="F45" s="75"/>
      <c r="G45" s="30">
        <f t="shared" si="4"/>
        <v>0</v>
      </c>
      <c r="H45" t="s">
        <v>41</v>
      </c>
      <c r="I45" s="17" t="s">
        <v>201</v>
      </c>
      <c r="J45" s="114">
        <v>75</v>
      </c>
      <c r="K45" s="113" t="s">
        <v>154</v>
      </c>
      <c r="L45" s="66"/>
      <c r="M45" t="s">
        <v>62</v>
      </c>
    </row>
    <row r="46" spans="1:13" ht="12.75">
      <c r="A46" s="30" t="s">
        <v>15</v>
      </c>
      <c r="B46" t="s">
        <v>233</v>
      </c>
      <c r="C46" s="26"/>
      <c r="D46" s="36"/>
      <c r="E46" s="75">
        <f t="shared" si="2"/>
        <v>0</v>
      </c>
      <c r="F46" s="75"/>
      <c r="G46" s="30">
        <f t="shared" si="4"/>
        <v>0</v>
      </c>
      <c r="H46" t="s">
        <v>41</v>
      </c>
      <c r="I46" s="17" t="s">
        <v>202</v>
      </c>
      <c r="J46" s="114">
        <v>76</v>
      </c>
      <c r="K46" s="113" t="s">
        <v>155</v>
      </c>
      <c r="L46" s="66"/>
      <c r="M46" t="s">
        <v>62</v>
      </c>
    </row>
    <row r="47" spans="1:13" ht="12.75">
      <c r="A47" s="30" t="s">
        <v>16</v>
      </c>
      <c r="B47" t="s">
        <v>148</v>
      </c>
      <c r="C47" s="26"/>
      <c r="D47" s="36">
        <v>1</v>
      </c>
      <c r="E47" s="75">
        <f t="shared" si="2"/>
        <v>1</v>
      </c>
      <c r="F47" s="75">
        <v>3</v>
      </c>
      <c r="G47" s="30">
        <f>SUM(E47-F47)</f>
        <v>-2</v>
      </c>
      <c r="H47" t="s">
        <v>40</v>
      </c>
      <c r="I47" s="17" t="s">
        <v>308</v>
      </c>
      <c r="J47" s="114">
        <v>11</v>
      </c>
      <c r="K47" s="113" t="s">
        <v>29</v>
      </c>
      <c r="L47" s="66">
        <v>612.25</v>
      </c>
      <c r="M47" t="s">
        <v>62</v>
      </c>
    </row>
    <row r="48" spans="1:13" ht="12.75">
      <c r="A48" s="30" t="s">
        <v>16</v>
      </c>
      <c r="B48" t="s">
        <v>350</v>
      </c>
      <c r="C48" s="74"/>
      <c r="D48" s="36"/>
      <c r="E48" s="75">
        <f t="shared" si="2"/>
        <v>0</v>
      </c>
      <c r="F48" s="25"/>
      <c r="G48" s="30">
        <f t="shared" si="4"/>
        <v>0</v>
      </c>
      <c r="H48" t="s">
        <v>41</v>
      </c>
      <c r="I48" s="90" t="s">
        <v>203</v>
      </c>
      <c r="J48" s="114">
        <v>78</v>
      </c>
      <c r="K48" s="113" t="s">
        <v>30</v>
      </c>
      <c r="L48" s="66"/>
      <c r="M48" t="s">
        <v>62</v>
      </c>
    </row>
    <row r="49" spans="1:13" ht="12.75">
      <c r="A49" s="30" t="s">
        <v>16</v>
      </c>
      <c r="B49" t="s">
        <v>309</v>
      </c>
      <c r="C49" s="26"/>
      <c r="D49" s="36"/>
      <c r="E49" s="75">
        <f t="shared" si="2"/>
        <v>0</v>
      </c>
      <c r="F49" s="308"/>
      <c r="G49" s="30">
        <f t="shared" si="4"/>
        <v>0</v>
      </c>
      <c r="H49" t="s">
        <v>41</v>
      </c>
      <c r="I49" s="17" t="s">
        <v>204</v>
      </c>
      <c r="J49" s="114">
        <v>45</v>
      </c>
      <c r="K49" s="113" t="s">
        <v>156</v>
      </c>
      <c r="L49" s="66"/>
      <c r="M49" t="s">
        <v>62</v>
      </c>
    </row>
    <row r="50" spans="1:13" ht="12.75">
      <c r="A50" s="131"/>
      <c r="B50" s="135"/>
      <c r="C50" s="134" t="s">
        <v>110</v>
      </c>
      <c r="D50" s="134" t="s">
        <v>110</v>
      </c>
      <c r="E50" s="134" t="s">
        <v>110</v>
      </c>
      <c r="F50" s="138" t="s">
        <v>110</v>
      </c>
      <c r="G50" s="138" t="s">
        <v>110</v>
      </c>
      <c r="H50" s="135"/>
      <c r="I50" s="198"/>
      <c r="J50" s="138"/>
      <c r="K50" s="199"/>
      <c r="L50" s="200" t="s">
        <v>110</v>
      </c>
      <c r="M50" s="132"/>
    </row>
    <row r="51" spans="1:13" ht="12.75">
      <c r="A51" s="30" t="s">
        <v>17</v>
      </c>
      <c r="B51" t="s">
        <v>315</v>
      </c>
      <c r="C51" s="26">
        <v>3</v>
      </c>
      <c r="D51" s="36">
        <v>5</v>
      </c>
      <c r="E51" s="75">
        <f aca="true" t="shared" si="5" ref="E51:E56">SUM(C51:D51)</f>
        <v>8</v>
      </c>
      <c r="F51" s="25">
        <v>14</v>
      </c>
      <c r="G51" s="30">
        <f>SUM(E51+E52+E53-F51)</f>
        <v>-2</v>
      </c>
      <c r="H51" t="s">
        <v>40</v>
      </c>
      <c r="I51" s="17" t="s">
        <v>314</v>
      </c>
      <c r="J51" s="114">
        <v>2</v>
      </c>
      <c r="K51" s="113" t="s">
        <v>325</v>
      </c>
      <c r="L51" s="66">
        <v>1200.95</v>
      </c>
      <c r="M51" t="s">
        <v>62</v>
      </c>
    </row>
    <row r="52" spans="1:13" ht="12.75">
      <c r="A52" s="30" t="s">
        <v>17</v>
      </c>
      <c r="B52" t="s">
        <v>311</v>
      </c>
      <c r="C52" s="26">
        <v>3</v>
      </c>
      <c r="D52" s="36"/>
      <c r="E52" s="75">
        <f t="shared" si="5"/>
        <v>3</v>
      </c>
      <c r="F52" s="57" t="s">
        <v>165</v>
      </c>
      <c r="G52" s="30" t="s">
        <v>331</v>
      </c>
      <c r="H52" t="s">
        <v>40</v>
      </c>
      <c r="I52" s="17" t="s">
        <v>314</v>
      </c>
      <c r="J52" s="114">
        <v>16</v>
      </c>
      <c r="K52" s="113" t="s">
        <v>327</v>
      </c>
      <c r="L52" s="66">
        <v>70</v>
      </c>
      <c r="M52" t="s">
        <v>62</v>
      </c>
    </row>
    <row r="53" spans="1:255" ht="12.75">
      <c r="A53" s="30" t="s">
        <v>17</v>
      </c>
      <c r="B53" t="s">
        <v>310</v>
      </c>
      <c r="C53" s="26">
        <v>1</v>
      </c>
      <c r="D53" s="36"/>
      <c r="E53" s="75">
        <f t="shared" si="5"/>
        <v>1</v>
      </c>
      <c r="F53" s="57" t="s">
        <v>165</v>
      </c>
      <c r="G53" s="30" t="s">
        <v>331</v>
      </c>
      <c r="H53" t="s">
        <v>40</v>
      </c>
      <c r="I53" s="17" t="s">
        <v>314</v>
      </c>
      <c r="J53" s="114">
        <v>6</v>
      </c>
      <c r="K53" s="113" t="s">
        <v>326</v>
      </c>
      <c r="L53" s="66"/>
      <c r="M53" t="s">
        <v>62</v>
      </c>
      <c r="O53" s="17"/>
      <c r="Q53" s="17"/>
      <c r="S53" s="17"/>
      <c r="U53" s="17"/>
      <c r="W53" s="17"/>
      <c r="Y53" s="17"/>
      <c r="AA53" s="17"/>
      <c r="AC53" s="17"/>
      <c r="AE53" s="17"/>
      <c r="AG53" s="17"/>
      <c r="AI53" s="17"/>
      <c r="AK53" s="17"/>
      <c r="AM53" s="17"/>
      <c r="AO53" s="17"/>
      <c r="AQ53" s="17"/>
      <c r="AS53" s="17"/>
      <c r="AU53" s="17"/>
      <c r="AW53" s="17"/>
      <c r="AY53" s="17"/>
      <c r="BA53" s="17"/>
      <c r="BC53" s="17"/>
      <c r="BE53" s="17"/>
      <c r="BG53" s="17"/>
      <c r="BI53" s="17"/>
      <c r="BK53" s="17"/>
      <c r="BM53" s="17"/>
      <c r="BO53" s="17"/>
      <c r="BQ53" s="17"/>
      <c r="BS53" s="17"/>
      <c r="BU53" s="17"/>
      <c r="BW53" s="17"/>
      <c r="BY53" s="17"/>
      <c r="CA53" s="17"/>
      <c r="CC53" s="17"/>
      <c r="CE53" s="17"/>
      <c r="CG53" s="17"/>
      <c r="CI53" s="17"/>
      <c r="CK53" s="17"/>
      <c r="CM53" s="17"/>
      <c r="CO53" s="17"/>
      <c r="CQ53" s="17"/>
      <c r="CS53" s="17"/>
      <c r="CU53" s="17"/>
      <c r="CW53" s="17"/>
      <c r="CY53" s="17"/>
      <c r="DA53" s="17"/>
      <c r="DC53" s="17"/>
      <c r="DE53" s="17"/>
      <c r="DG53" s="17"/>
      <c r="DI53" s="17"/>
      <c r="DK53" s="17"/>
      <c r="DM53" s="17"/>
      <c r="DO53" s="17"/>
      <c r="DQ53" s="17"/>
      <c r="DS53" s="17"/>
      <c r="DU53" s="17"/>
      <c r="DW53" s="17"/>
      <c r="DY53" s="17"/>
      <c r="EA53" s="17"/>
      <c r="EC53" s="17"/>
      <c r="EE53" s="17"/>
      <c r="EG53" s="17"/>
      <c r="EI53" s="17"/>
      <c r="EK53" s="17"/>
      <c r="EM53" s="17"/>
      <c r="EO53" s="17"/>
      <c r="EQ53" s="17"/>
      <c r="ES53" s="17"/>
      <c r="EU53" s="17"/>
      <c r="EW53" s="17"/>
      <c r="EY53" s="17"/>
      <c r="FA53" s="17"/>
      <c r="FC53" s="17"/>
      <c r="FE53" s="17"/>
      <c r="FG53" s="17"/>
      <c r="FI53" s="17"/>
      <c r="FK53" s="17"/>
      <c r="FM53" s="17"/>
      <c r="FO53" s="17"/>
      <c r="FQ53" s="17"/>
      <c r="FS53" s="17"/>
      <c r="FU53" s="17"/>
      <c r="FW53" s="17"/>
      <c r="FY53" s="17"/>
      <c r="GA53" s="17"/>
      <c r="GC53" s="17"/>
      <c r="GE53" s="17"/>
      <c r="GG53" s="17"/>
      <c r="GI53" s="17"/>
      <c r="GK53" s="17"/>
      <c r="GM53" s="17"/>
      <c r="GO53" s="17"/>
      <c r="GQ53" s="17"/>
      <c r="GS53" s="17"/>
      <c r="GU53" s="17"/>
      <c r="GW53" s="17"/>
      <c r="GY53" s="17"/>
      <c r="HA53" s="17"/>
      <c r="HC53" s="17"/>
      <c r="HE53" s="17"/>
      <c r="HG53" s="17"/>
      <c r="HI53" s="17"/>
      <c r="HK53" s="17"/>
      <c r="HM53" s="17"/>
      <c r="HO53" s="17"/>
      <c r="HQ53" s="17"/>
      <c r="HS53" s="17"/>
      <c r="HU53" s="17"/>
      <c r="HW53" s="17"/>
      <c r="HY53" s="17"/>
      <c r="IA53" s="17"/>
      <c r="IC53" s="17"/>
      <c r="IE53" s="17"/>
      <c r="IG53" s="17"/>
      <c r="II53" s="17"/>
      <c r="IK53" s="17"/>
      <c r="IM53" s="17"/>
      <c r="IO53" s="17"/>
      <c r="IQ53" s="17"/>
      <c r="IS53" s="17"/>
      <c r="IU53" s="17"/>
    </row>
    <row r="54" spans="1:255" ht="12.75">
      <c r="A54" s="30" t="s">
        <v>17</v>
      </c>
      <c r="B54" t="s">
        <v>312</v>
      </c>
      <c r="C54" s="26"/>
      <c r="D54" s="36"/>
      <c r="E54" s="75">
        <f t="shared" si="5"/>
        <v>0</v>
      </c>
      <c r="F54" s="203"/>
      <c r="G54" s="30">
        <f>SUM(E54-F54)</f>
        <v>0</v>
      </c>
      <c r="H54" t="s">
        <v>39</v>
      </c>
      <c r="I54" s="17" t="s">
        <v>323</v>
      </c>
      <c r="J54" s="114">
        <v>25</v>
      </c>
      <c r="K54" s="113" t="s">
        <v>328</v>
      </c>
      <c r="L54" s="66"/>
      <c r="M54" t="s">
        <v>62</v>
      </c>
      <c r="O54" s="17"/>
      <c r="Q54" s="17"/>
      <c r="S54" s="17"/>
      <c r="U54" s="17"/>
      <c r="W54" s="17"/>
      <c r="Y54" s="17"/>
      <c r="AA54" s="17"/>
      <c r="AC54" s="17"/>
      <c r="AE54" s="17"/>
      <c r="AG54" s="17"/>
      <c r="AI54" s="17"/>
      <c r="AK54" s="17"/>
      <c r="AM54" s="17"/>
      <c r="AO54" s="17"/>
      <c r="AQ54" s="17"/>
      <c r="AS54" s="17"/>
      <c r="AU54" s="17"/>
      <c r="AW54" s="17"/>
      <c r="AY54" s="17"/>
      <c r="BA54" s="17"/>
      <c r="BC54" s="17"/>
      <c r="BE54" s="17"/>
      <c r="BG54" s="17"/>
      <c r="BI54" s="17"/>
      <c r="BK54" s="17"/>
      <c r="BM54" s="17"/>
      <c r="BO54" s="17"/>
      <c r="BQ54" s="17"/>
      <c r="BS54" s="17"/>
      <c r="BU54" s="17"/>
      <c r="BW54" s="17"/>
      <c r="BY54" s="17"/>
      <c r="CA54" s="17"/>
      <c r="CC54" s="17"/>
      <c r="CE54" s="17"/>
      <c r="CG54" s="17"/>
      <c r="CI54" s="17"/>
      <c r="CK54" s="17"/>
      <c r="CM54" s="17"/>
      <c r="CO54" s="17"/>
      <c r="CQ54" s="17"/>
      <c r="CS54" s="17"/>
      <c r="CU54" s="17"/>
      <c r="CW54" s="17"/>
      <c r="CY54" s="17"/>
      <c r="DA54" s="17"/>
      <c r="DC54" s="17"/>
      <c r="DE54" s="17"/>
      <c r="DG54" s="17"/>
      <c r="DI54" s="17"/>
      <c r="DK54" s="17"/>
      <c r="DM54" s="17"/>
      <c r="DO54" s="17"/>
      <c r="DQ54" s="17"/>
      <c r="DS54" s="17"/>
      <c r="DU54" s="17"/>
      <c r="DW54" s="17"/>
      <c r="DY54" s="17"/>
      <c r="EA54" s="17"/>
      <c r="EC54" s="17"/>
      <c r="EE54" s="17"/>
      <c r="EG54" s="17"/>
      <c r="EI54" s="17"/>
      <c r="EK54" s="17"/>
      <c r="EM54" s="17"/>
      <c r="EO54" s="17"/>
      <c r="EQ54" s="17"/>
      <c r="ES54" s="17"/>
      <c r="EU54" s="17"/>
      <c r="EW54" s="17"/>
      <c r="EY54" s="17"/>
      <c r="FA54" s="17"/>
      <c r="FC54" s="17"/>
      <c r="FE54" s="17"/>
      <c r="FG54" s="17"/>
      <c r="FI54" s="17"/>
      <c r="FK54" s="17"/>
      <c r="FM54" s="17"/>
      <c r="FO54" s="17"/>
      <c r="FQ54" s="17"/>
      <c r="FS54" s="17"/>
      <c r="FU54" s="17"/>
      <c r="FW54" s="17"/>
      <c r="FY54" s="17"/>
      <c r="GA54" s="17"/>
      <c r="GC54" s="17"/>
      <c r="GE54" s="17"/>
      <c r="GG54" s="17"/>
      <c r="GI54" s="17"/>
      <c r="GK54" s="17"/>
      <c r="GM54" s="17"/>
      <c r="GO54" s="17"/>
      <c r="GQ54" s="17"/>
      <c r="GS54" s="17"/>
      <c r="GU54" s="17"/>
      <c r="GW54" s="17"/>
      <c r="GY54" s="17"/>
      <c r="HA54" s="17"/>
      <c r="HC54" s="17"/>
      <c r="HE54" s="17"/>
      <c r="HG54" s="17"/>
      <c r="HI54" s="17"/>
      <c r="HK54" s="17"/>
      <c r="HM54" s="17"/>
      <c r="HO54" s="17"/>
      <c r="HQ54" s="17"/>
      <c r="HS54" s="17"/>
      <c r="HU54" s="17"/>
      <c r="HW54" s="17"/>
      <c r="HY54" s="17"/>
      <c r="IA54" s="17"/>
      <c r="IC54" s="17"/>
      <c r="IE54" s="17"/>
      <c r="IG54" s="17"/>
      <c r="II54" s="17"/>
      <c r="IK54" s="17"/>
      <c r="IM54" s="17"/>
      <c r="IO54" s="17"/>
      <c r="IQ54" s="17"/>
      <c r="IS54" s="17"/>
      <c r="IU54" s="17"/>
    </row>
    <row r="55" spans="1:255" ht="12.75">
      <c r="A55" s="30" t="s">
        <v>17</v>
      </c>
      <c r="B55" t="s">
        <v>363</v>
      </c>
      <c r="C55" s="26"/>
      <c r="D55" s="36"/>
      <c r="E55" s="275">
        <f t="shared" si="5"/>
        <v>0</v>
      </c>
      <c r="F55" s="25">
        <v>2</v>
      </c>
      <c r="G55" s="30">
        <f>SUM(E55+E56-F55)</f>
        <v>-2</v>
      </c>
      <c r="H55" t="s">
        <v>41</v>
      </c>
      <c r="I55" s="17" t="s">
        <v>324</v>
      </c>
      <c r="J55" s="114">
        <v>26</v>
      </c>
      <c r="K55" s="113" t="s">
        <v>329</v>
      </c>
      <c r="L55" s="66"/>
      <c r="M55" t="s">
        <v>62</v>
      </c>
      <c r="O55" s="17"/>
      <c r="Q55" s="17"/>
      <c r="S55" s="17"/>
      <c r="U55" s="17"/>
      <c r="W55" s="17"/>
      <c r="Y55" s="17"/>
      <c r="AA55" s="17"/>
      <c r="AC55" s="17"/>
      <c r="AE55" s="17"/>
      <c r="AG55" s="17"/>
      <c r="AI55" s="17"/>
      <c r="AK55" s="17"/>
      <c r="AM55" s="17"/>
      <c r="AO55" s="17"/>
      <c r="AQ55" s="17"/>
      <c r="AS55" s="17"/>
      <c r="AU55" s="17"/>
      <c r="AW55" s="17"/>
      <c r="AY55" s="17"/>
      <c r="BA55" s="17"/>
      <c r="BC55" s="17"/>
      <c r="BE55" s="17"/>
      <c r="BG55" s="17"/>
      <c r="BI55" s="17"/>
      <c r="BK55" s="17"/>
      <c r="BM55" s="17"/>
      <c r="BO55" s="17"/>
      <c r="BQ55" s="17"/>
      <c r="BS55" s="17"/>
      <c r="BU55" s="17"/>
      <c r="BW55" s="17"/>
      <c r="BY55" s="17"/>
      <c r="CA55" s="17"/>
      <c r="CC55" s="17"/>
      <c r="CE55" s="17"/>
      <c r="CG55" s="17"/>
      <c r="CI55" s="17"/>
      <c r="CK55" s="17"/>
      <c r="CM55" s="17"/>
      <c r="CO55" s="17"/>
      <c r="CQ55" s="17"/>
      <c r="CS55" s="17"/>
      <c r="CU55" s="17"/>
      <c r="CW55" s="17"/>
      <c r="CY55" s="17"/>
      <c r="DA55" s="17"/>
      <c r="DC55" s="17"/>
      <c r="DE55" s="17"/>
      <c r="DG55" s="17"/>
      <c r="DI55" s="17"/>
      <c r="DK55" s="17"/>
      <c r="DM55" s="17"/>
      <c r="DO55" s="17"/>
      <c r="DQ55" s="17"/>
      <c r="DS55" s="17"/>
      <c r="DU55" s="17"/>
      <c r="DW55" s="17"/>
      <c r="DY55" s="17"/>
      <c r="EA55" s="17"/>
      <c r="EC55" s="17"/>
      <c r="EE55" s="17"/>
      <c r="EG55" s="17"/>
      <c r="EI55" s="17"/>
      <c r="EK55" s="17"/>
      <c r="EM55" s="17"/>
      <c r="EO55" s="17"/>
      <c r="EQ55" s="17"/>
      <c r="ES55" s="17"/>
      <c r="EU55" s="17"/>
      <c r="EW55" s="17"/>
      <c r="EY55" s="17"/>
      <c r="FA55" s="17"/>
      <c r="FC55" s="17"/>
      <c r="FE55" s="17"/>
      <c r="FG55" s="17"/>
      <c r="FI55" s="17"/>
      <c r="FK55" s="17"/>
      <c r="FM55" s="17"/>
      <c r="FO55" s="17"/>
      <c r="FQ55" s="17"/>
      <c r="FS55" s="17"/>
      <c r="FU55" s="17"/>
      <c r="FW55" s="17"/>
      <c r="FY55" s="17"/>
      <c r="GA55" s="17"/>
      <c r="GC55" s="17"/>
      <c r="GE55" s="17"/>
      <c r="GG55" s="17"/>
      <c r="GI55" s="17"/>
      <c r="GK55" s="17"/>
      <c r="GM55" s="17"/>
      <c r="GO55" s="17"/>
      <c r="GQ55" s="17"/>
      <c r="GS55" s="17"/>
      <c r="GU55" s="17"/>
      <c r="GW55" s="17"/>
      <c r="GY55" s="17"/>
      <c r="HA55" s="17"/>
      <c r="HC55" s="17"/>
      <c r="HE55" s="17"/>
      <c r="HG55" s="17"/>
      <c r="HI55" s="17"/>
      <c r="HK55" s="17"/>
      <c r="HM55" s="17"/>
      <c r="HO55" s="17"/>
      <c r="HQ55" s="17"/>
      <c r="HS55" s="17"/>
      <c r="HU55" s="17"/>
      <c r="HW55" s="17"/>
      <c r="HY55" s="17"/>
      <c r="IA55" s="17"/>
      <c r="IC55" s="17"/>
      <c r="IE55" s="17"/>
      <c r="IG55" s="17"/>
      <c r="II55" s="17"/>
      <c r="IK55" s="17"/>
      <c r="IM55" s="17"/>
      <c r="IO55" s="17"/>
      <c r="IQ55" s="17"/>
      <c r="IS55" s="17"/>
      <c r="IU55" s="17"/>
    </row>
    <row r="56" spans="1:255" ht="12.75">
      <c r="A56" s="95" t="s">
        <v>17</v>
      </c>
      <c r="B56" t="s">
        <v>313</v>
      </c>
      <c r="C56" s="206"/>
      <c r="D56" s="94"/>
      <c r="E56" s="203">
        <f t="shared" si="5"/>
        <v>0</v>
      </c>
      <c r="F56" s="57" t="s">
        <v>165</v>
      </c>
      <c r="G56" s="30" t="s">
        <v>332</v>
      </c>
      <c r="H56" t="s">
        <v>41</v>
      </c>
      <c r="I56" s="17" t="s">
        <v>324</v>
      </c>
      <c r="J56" s="205">
        <v>27</v>
      </c>
      <c r="K56" s="113" t="s">
        <v>330</v>
      </c>
      <c r="L56" s="88"/>
      <c r="M56" t="s">
        <v>62</v>
      </c>
      <c r="O56" s="17"/>
      <c r="Q56" s="17"/>
      <c r="S56" s="17"/>
      <c r="U56" s="17"/>
      <c r="W56" s="17"/>
      <c r="Y56" s="17"/>
      <c r="AA56" s="17"/>
      <c r="AC56" s="17"/>
      <c r="AE56" s="17"/>
      <c r="AG56" s="17"/>
      <c r="AI56" s="17"/>
      <c r="AK56" s="17"/>
      <c r="AM56" s="17"/>
      <c r="AO56" s="17"/>
      <c r="AQ56" s="17"/>
      <c r="AS56" s="17"/>
      <c r="AU56" s="17"/>
      <c r="AW56" s="17"/>
      <c r="AY56" s="17"/>
      <c r="BA56" s="17"/>
      <c r="BC56" s="17"/>
      <c r="BE56" s="17"/>
      <c r="BG56" s="17"/>
      <c r="BI56" s="17"/>
      <c r="BK56" s="17"/>
      <c r="BM56" s="17"/>
      <c r="BO56" s="17"/>
      <c r="BQ56" s="17"/>
      <c r="BS56" s="17"/>
      <c r="BU56" s="17"/>
      <c r="BW56" s="17"/>
      <c r="BY56" s="17"/>
      <c r="CA56" s="17"/>
      <c r="CC56" s="17"/>
      <c r="CE56" s="17"/>
      <c r="CG56" s="17"/>
      <c r="CI56" s="17"/>
      <c r="CK56" s="17"/>
      <c r="CM56" s="17"/>
      <c r="CO56" s="17"/>
      <c r="CQ56" s="17"/>
      <c r="CS56" s="17"/>
      <c r="CU56" s="17"/>
      <c r="CW56" s="17"/>
      <c r="CY56" s="17"/>
      <c r="DA56" s="17"/>
      <c r="DC56" s="17"/>
      <c r="DE56" s="17"/>
      <c r="DG56" s="17"/>
      <c r="DI56" s="17"/>
      <c r="DK56" s="17"/>
      <c r="DM56" s="17"/>
      <c r="DO56" s="17"/>
      <c r="DQ56" s="17"/>
      <c r="DS56" s="17"/>
      <c r="DU56" s="17"/>
      <c r="DW56" s="17"/>
      <c r="DY56" s="17"/>
      <c r="EA56" s="17"/>
      <c r="EC56" s="17"/>
      <c r="EE56" s="17"/>
      <c r="EG56" s="17"/>
      <c r="EI56" s="17"/>
      <c r="EK56" s="17"/>
      <c r="EM56" s="17"/>
      <c r="EO56" s="17"/>
      <c r="EQ56" s="17"/>
      <c r="ES56" s="17"/>
      <c r="EU56" s="17"/>
      <c r="EW56" s="17"/>
      <c r="EY56" s="17"/>
      <c r="FA56" s="17"/>
      <c r="FC56" s="17"/>
      <c r="FE56" s="17"/>
      <c r="FG56" s="17"/>
      <c r="FI56" s="17"/>
      <c r="FK56" s="17"/>
      <c r="FM56" s="17"/>
      <c r="FO56" s="17"/>
      <c r="FQ56" s="17"/>
      <c r="FS56" s="17"/>
      <c r="FU56" s="17"/>
      <c r="FW56" s="17"/>
      <c r="FY56" s="17"/>
      <c r="GA56" s="17"/>
      <c r="GC56" s="17"/>
      <c r="GE56" s="17"/>
      <c r="GG56" s="17"/>
      <c r="GI56" s="17"/>
      <c r="GK56" s="17"/>
      <c r="GM56" s="17"/>
      <c r="GO56" s="17"/>
      <c r="GQ56" s="17"/>
      <c r="GS56" s="17"/>
      <c r="GU56" s="17"/>
      <c r="GW56" s="17"/>
      <c r="GY56" s="17"/>
      <c r="HA56" s="17"/>
      <c r="HC56" s="17"/>
      <c r="HE56" s="17"/>
      <c r="HG56" s="17"/>
      <c r="HI56" s="17"/>
      <c r="HK56" s="17"/>
      <c r="HM56" s="17"/>
      <c r="HO56" s="17"/>
      <c r="HQ56" s="17"/>
      <c r="HS56" s="17"/>
      <c r="HU56" s="17"/>
      <c r="HW56" s="17"/>
      <c r="HY56" s="17"/>
      <c r="IA56" s="17"/>
      <c r="IC56" s="17"/>
      <c r="IE56" s="17"/>
      <c r="IG56" s="17"/>
      <c r="II56" s="17"/>
      <c r="IK56" s="17"/>
      <c r="IM56" s="17"/>
      <c r="IO56" s="17"/>
      <c r="IQ56" s="17"/>
      <c r="IS56" s="17"/>
      <c r="IU56" s="17"/>
    </row>
    <row r="57" spans="1:255" ht="12.75">
      <c r="A57" s="95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I57" s="17" t="s">
        <v>324</v>
      </c>
      <c r="J57" s="205">
        <v>27</v>
      </c>
      <c r="K57" s="113" t="s">
        <v>352</v>
      </c>
      <c r="L57" s="88"/>
      <c r="M57" t="s">
        <v>62</v>
      </c>
      <c r="O57" s="17"/>
      <c r="Q57" s="17"/>
      <c r="S57" s="17"/>
      <c r="U57" s="17"/>
      <c r="W57" s="17"/>
      <c r="Y57" s="17"/>
      <c r="AA57" s="17"/>
      <c r="AC57" s="17"/>
      <c r="AE57" s="17"/>
      <c r="AG57" s="17"/>
      <c r="AI57" s="17"/>
      <c r="AK57" s="17"/>
      <c r="AM57" s="17"/>
      <c r="AO57" s="17"/>
      <c r="AQ57" s="17"/>
      <c r="AS57" s="17"/>
      <c r="AU57" s="17"/>
      <c r="AW57" s="17"/>
      <c r="AY57" s="17"/>
      <c r="BA57" s="17"/>
      <c r="BC57" s="17"/>
      <c r="BE57" s="17"/>
      <c r="BG57" s="17"/>
      <c r="BI57" s="17"/>
      <c r="BK57" s="17"/>
      <c r="BM57" s="17"/>
      <c r="BO57" s="17"/>
      <c r="BQ57" s="17"/>
      <c r="BS57" s="17"/>
      <c r="BU57" s="17"/>
      <c r="BW57" s="17"/>
      <c r="BY57" s="17"/>
      <c r="CA57" s="17"/>
      <c r="CC57" s="17"/>
      <c r="CE57" s="17"/>
      <c r="CG57" s="17"/>
      <c r="CI57" s="17"/>
      <c r="CK57" s="17"/>
      <c r="CM57" s="17"/>
      <c r="CO57" s="17"/>
      <c r="CQ57" s="17"/>
      <c r="CS57" s="17"/>
      <c r="CU57" s="17"/>
      <c r="CW57" s="17"/>
      <c r="CY57" s="17"/>
      <c r="DA57" s="17"/>
      <c r="DC57" s="17"/>
      <c r="DE57" s="17"/>
      <c r="DG57" s="17"/>
      <c r="DI57" s="17"/>
      <c r="DK57" s="17"/>
      <c r="DM57" s="17"/>
      <c r="DO57" s="17"/>
      <c r="DQ57" s="17"/>
      <c r="DS57" s="17"/>
      <c r="DU57" s="17"/>
      <c r="DW57" s="17"/>
      <c r="DY57" s="17"/>
      <c r="EA57" s="17"/>
      <c r="EC57" s="17"/>
      <c r="EE57" s="17"/>
      <c r="EG57" s="17"/>
      <c r="EI57" s="17"/>
      <c r="EK57" s="17"/>
      <c r="EM57" s="17"/>
      <c r="EO57" s="17"/>
      <c r="EQ57" s="17"/>
      <c r="ES57" s="17"/>
      <c r="EU57" s="17"/>
      <c r="EW57" s="17"/>
      <c r="EY57" s="17"/>
      <c r="FA57" s="17"/>
      <c r="FC57" s="17"/>
      <c r="FE57" s="17"/>
      <c r="FG57" s="17"/>
      <c r="FI57" s="17"/>
      <c r="FK57" s="17"/>
      <c r="FM57" s="17"/>
      <c r="FO57" s="17"/>
      <c r="FQ57" s="17"/>
      <c r="FS57" s="17"/>
      <c r="FU57" s="17"/>
      <c r="FW57" s="17"/>
      <c r="FY57" s="17"/>
      <c r="GA57" s="17"/>
      <c r="GC57" s="17"/>
      <c r="GE57" s="17"/>
      <c r="GG57" s="17"/>
      <c r="GI57" s="17"/>
      <c r="GK57" s="17"/>
      <c r="GM57" s="17"/>
      <c r="GO57" s="17"/>
      <c r="GQ57" s="17"/>
      <c r="GS57" s="17"/>
      <c r="GU57" s="17"/>
      <c r="GW57" s="17"/>
      <c r="GY57" s="17"/>
      <c r="HA57" s="17"/>
      <c r="HC57" s="17"/>
      <c r="HE57" s="17"/>
      <c r="HG57" s="17"/>
      <c r="HI57" s="17"/>
      <c r="HK57" s="17"/>
      <c r="HM57" s="17"/>
      <c r="HO57" s="17"/>
      <c r="HQ57" s="17"/>
      <c r="HS57" s="17"/>
      <c r="HU57" s="17"/>
      <c r="HW57" s="17"/>
      <c r="HY57" s="17"/>
      <c r="IA57" s="17"/>
      <c r="IC57" s="17"/>
      <c r="IE57" s="17"/>
      <c r="IG57" s="17"/>
      <c r="II57" s="17"/>
      <c r="IK57" s="17"/>
      <c r="IM57" s="17"/>
      <c r="IO57" s="17"/>
      <c r="IQ57" s="17"/>
      <c r="IS57" s="17"/>
      <c r="IU57" s="17"/>
    </row>
    <row r="58" spans="1:255" ht="12.75">
      <c r="A58" s="95" t="s">
        <v>17</v>
      </c>
      <c r="B58" t="s">
        <v>123</v>
      </c>
      <c r="C58" s="203" t="s">
        <v>109</v>
      </c>
      <c r="D58" s="203" t="s">
        <v>109</v>
      </c>
      <c r="E58" s="203" t="s">
        <v>109</v>
      </c>
      <c r="F58" s="57" t="s">
        <v>165</v>
      </c>
      <c r="G58" s="30" t="s">
        <v>332</v>
      </c>
      <c r="I58" s="17" t="s">
        <v>324</v>
      </c>
      <c r="J58" s="205">
        <v>27</v>
      </c>
      <c r="K58" s="113" t="s">
        <v>353</v>
      </c>
      <c r="L58" s="88"/>
      <c r="M58" t="s">
        <v>62</v>
      </c>
      <c r="O58" s="17"/>
      <c r="Q58" s="17"/>
      <c r="S58" s="17"/>
      <c r="U58" s="17"/>
      <c r="W58" s="17"/>
      <c r="Y58" s="17"/>
      <c r="AA58" s="17"/>
      <c r="AC58" s="17"/>
      <c r="AE58" s="17"/>
      <c r="AG58" s="17"/>
      <c r="AI58" s="17"/>
      <c r="AK58" s="17"/>
      <c r="AM58" s="17"/>
      <c r="AO58" s="17"/>
      <c r="AQ58" s="17"/>
      <c r="AS58" s="17"/>
      <c r="AU58" s="17"/>
      <c r="AW58" s="17"/>
      <c r="AY58" s="17"/>
      <c r="BA58" s="17"/>
      <c r="BC58" s="17"/>
      <c r="BE58" s="17"/>
      <c r="BG58" s="17"/>
      <c r="BI58" s="17"/>
      <c r="BK58" s="17"/>
      <c r="BM58" s="17"/>
      <c r="BO58" s="17"/>
      <c r="BQ58" s="17"/>
      <c r="BS58" s="17"/>
      <c r="BU58" s="17"/>
      <c r="BW58" s="17"/>
      <c r="BY58" s="17"/>
      <c r="CA58" s="17"/>
      <c r="CC58" s="17"/>
      <c r="CE58" s="17"/>
      <c r="CG58" s="17"/>
      <c r="CI58" s="17"/>
      <c r="CK58" s="17"/>
      <c r="CM58" s="17"/>
      <c r="CO58" s="17"/>
      <c r="CQ58" s="17"/>
      <c r="CS58" s="17"/>
      <c r="CU58" s="17"/>
      <c r="CW58" s="17"/>
      <c r="CY58" s="17"/>
      <c r="DA58" s="17"/>
      <c r="DC58" s="17"/>
      <c r="DE58" s="17"/>
      <c r="DG58" s="17"/>
      <c r="DI58" s="17"/>
      <c r="DK58" s="17"/>
      <c r="DM58" s="17"/>
      <c r="DO58" s="17"/>
      <c r="DQ58" s="17"/>
      <c r="DS58" s="17"/>
      <c r="DU58" s="17"/>
      <c r="DW58" s="17"/>
      <c r="DY58" s="17"/>
      <c r="EA58" s="17"/>
      <c r="EC58" s="17"/>
      <c r="EE58" s="17"/>
      <c r="EG58" s="17"/>
      <c r="EI58" s="17"/>
      <c r="EK58" s="17"/>
      <c r="EM58" s="17"/>
      <c r="EO58" s="17"/>
      <c r="EQ58" s="17"/>
      <c r="ES58" s="17"/>
      <c r="EU58" s="17"/>
      <c r="EW58" s="17"/>
      <c r="EY58" s="17"/>
      <c r="FA58" s="17"/>
      <c r="FC58" s="17"/>
      <c r="FE58" s="17"/>
      <c r="FG58" s="17"/>
      <c r="FI58" s="17"/>
      <c r="FK58" s="17"/>
      <c r="FM58" s="17"/>
      <c r="FO58" s="17"/>
      <c r="FQ58" s="17"/>
      <c r="FS58" s="17"/>
      <c r="FU58" s="17"/>
      <c r="FW58" s="17"/>
      <c r="FY58" s="17"/>
      <c r="GA58" s="17"/>
      <c r="GC58" s="17"/>
      <c r="GE58" s="17"/>
      <c r="GG58" s="17"/>
      <c r="GI58" s="17"/>
      <c r="GK58" s="17"/>
      <c r="GM58" s="17"/>
      <c r="GO58" s="17"/>
      <c r="GQ58" s="17"/>
      <c r="GS58" s="17"/>
      <c r="GU58" s="17"/>
      <c r="GW58" s="17"/>
      <c r="GY58" s="17"/>
      <c r="HA58" s="17"/>
      <c r="HC58" s="17"/>
      <c r="HE58" s="17"/>
      <c r="HG58" s="17"/>
      <c r="HI58" s="17"/>
      <c r="HK58" s="17"/>
      <c r="HM58" s="17"/>
      <c r="HO58" s="17"/>
      <c r="HQ58" s="17"/>
      <c r="HS58" s="17"/>
      <c r="HU58" s="17"/>
      <c r="HW58" s="17"/>
      <c r="HY58" s="17"/>
      <c r="IA58" s="17"/>
      <c r="IC58" s="17"/>
      <c r="IE58" s="17"/>
      <c r="IG58" s="17"/>
      <c r="II58" s="17"/>
      <c r="IK58" s="17"/>
      <c r="IM58" s="17"/>
      <c r="IO58" s="17"/>
      <c r="IQ58" s="17"/>
      <c r="IS58" s="17"/>
      <c r="IU58" s="17"/>
    </row>
    <row r="59" spans="1:255" ht="12.75">
      <c r="A59" s="131"/>
      <c r="B59" s="132"/>
      <c r="C59" s="134" t="s">
        <v>110</v>
      </c>
      <c r="D59" s="201" t="s">
        <v>110</v>
      </c>
      <c r="E59" s="134" t="s">
        <v>110</v>
      </c>
      <c r="F59" s="138" t="s">
        <v>110</v>
      </c>
      <c r="G59" s="138" t="s">
        <v>110</v>
      </c>
      <c r="H59" s="132"/>
      <c r="I59" s="131"/>
      <c r="J59" s="138"/>
      <c r="K59" s="208"/>
      <c r="L59" s="200" t="s">
        <v>110</v>
      </c>
      <c r="M59" s="132"/>
      <c r="O59" s="17"/>
      <c r="Q59" s="17"/>
      <c r="S59" s="17"/>
      <c r="U59" s="17"/>
      <c r="W59" s="17"/>
      <c r="Y59" s="17"/>
      <c r="AA59" s="17"/>
      <c r="AC59" s="17"/>
      <c r="AE59" s="17"/>
      <c r="AG59" s="17"/>
      <c r="AI59" s="17"/>
      <c r="AK59" s="17"/>
      <c r="AM59" s="17"/>
      <c r="AO59" s="17"/>
      <c r="AQ59" s="17"/>
      <c r="AS59" s="17"/>
      <c r="AU59" s="17"/>
      <c r="AW59" s="17"/>
      <c r="AY59" s="17"/>
      <c r="BA59" s="17"/>
      <c r="BC59" s="17"/>
      <c r="BE59" s="17"/>
      <c r="BG59" s="17"/>
      <c r="BI59" s="17"/>
      <c r="BK59" s="17"/>
      <c r="BM59" s="17"/>
      <c r="BO59" s="17"/>
      <c r="BQ59" s="17"/>
      <c r="BS59" s="17"/>
      <c r="BU59" s="17"/>
      <c r="BW59" s="17"/>
      <c r="BY59" s="17"/>
      <c r="CA59" s="17"/>
      <c r="CC59" s="17"/>
      <c r="CE59" s="17"/>
      <c r="CG59" s="17"/>
      <c r="CI59" s="17"/>
      <c r="CK59" s="17"/>
      <c r="CM59" s="17"/>
      <c r="CO59" s="17"/>
      <c r="CQ59" s="17"/>
      <c r="CS59" s="17"/>
      <c r="CU59" s="17"/>
      <c r="CW59" s="17"/>
      <c r="CY59" s="17"/>
      <c r="DA59" s="17"/>
      <c r="DC59" s="17"/>
      <c r="DE59" s="17"/>
      <c r="DG59" s="17"/>
      <c r="DI59" s="17"/>
      <c r="DK59" s="17"/>
      <c r="DM59" s="17"/>
      <c r="DO59" s="17"/>
      <c r="DQ59" s="17"/>
      <c r="DS59" s="17"/>
      <c r="DU59" s="17"/>
      <c r="DW59" s="17"/>
      <c r="DY59" s="17"/>
      <c r="EA59" s="17"/>
      <c r="EC59" s="17"/>
      <c r="EE59" s="17"/>
      <c r="EG59" s="17"/>
      <c r="EI59" s="17"/>
      <c r="EK59" s="17"/>
      <c r="EM59" s="17"/>
      <c r="EO59" s="17"/>
      <c r="EQ59" s="17"/>
      <c r="ES59" s="17"/>
      <c r="EU59" s="17"/>
      <c r="EW59" s="17"/>
      <c r="EY59" s="17"/>
      <c r="FA59" s="17"/>
      <c r="FC59" s="17"/>
      <c r="FE59" s="17"/>
      <c r="FG59" s="17"/>
      <c r="FI59" s="17"/>
      <c r="FK59" s="17"/>
      <c r="FM59" s="17"/>
      <c r="FO59" s="17"/>
      <c r="FQ59" s="17"/>
      <c r="FS59" s="17"/>
      <c r="FU59" s="17"/>
      <c r="FW59" s="17"/>
      <c r="FY59" s="17"/>
      <c r="GA59" s="17"/>
      <c r="GC59" s="17"/>
      <c r="GE59" s="17"/>
      <c r="GG59" s="17"/>
      <c r="GI59" s="17"/>
      <c r="GK59" s="17"/>
      <c r="GM59" s="17"/>
      <c r="GO59" s="17"/>
      <c r="GQ59" s="17"/>
      <c r="GS59" s="17"/>
      <c r="GU59" s="17"/>
      <c r="GW59" s="17"/>
      <c r="GY59" s="17"/>
      <c r="HA59" s="17"/>
      <c r="HC59" s="17"/>
      <c r="HE59" s="17"/>
      <c r="HG59" s="17"/>
      <c r="HI59" s="17"/>
      <c r="HK59" s="17"/>
      <c r="HM59" s="17"/>
      <c r="HO59" s="17"/>
      <c r="HQ59" s="17"/>
      <c r="HS59" s="17"/>
      <c r="HU59" s="17"/>
      <c r="HW59" s="17"/>
      <c r="HY59" s="17"/>
      <c r="IA59" s="17"/>
      <c r="IC59" s="17"/>
      <c r="IE59" s="17"/>
      <c r="IG59" s="17"/>
      <c r="II59" s="17"/>
      <c r="IK59" s="17"/>
      <c r="IM59" s="17"/>
      <c r="IO59" s="17"/>
      <c r="IQ59" s="17"/>
      <c r="IS59" s="17"/>
      <c r="IU59" s="17"/>
    </row>
    <row r="60" spans="1:13" ht="12.75">
      <c r="A60" s="118" t="s">
        <v>54</v>
      </c>
      <c r="B60" t="s">
        <v>149</v>
      </c>
      <c r="C60" s="173"/>
      <c r="D60" s="120"/>
      <c r="E60" s="174">
        <f>SUM(C60:D60)</f>
        <v>0</v>
      </c>
      <c r="F60" s="207"/>
      <c r="G60" s="118">
        <f>SUM(E60+E61-F60)</f>
        <v>0</v>
      </c>
      <c r="H60" t="s">
        <v>41</v>
      </c>
      <c r="I60" s="17" t="s">
        <v>106</v>
      </c>
      <c r="J60" s="190">
        <v>70</v>
      </c>
      <c r="K60" s="113" t="s">
        <v>55</v>
      </c>
      <c r="L60" s="93"/>
      <c r="M60" t="s">
        <v>62</v>
      </c>
    </row>
    <row r="61" spans="1:13" ht="12.75">
      <c r="A61" s="30" t="s">
        <v>132</v>
      </c>
      <c r="B61" t="s">
        <v>333</v>
      </c>
      <c r="C61" s="26"/>
      <c r="D61" s="36"/>
      <c r="E61" s="75">
        <f>SUM(C61:D61)</f>
        <v>0</v>
      </c>
      <c r="F61" s="57" t="s">
        <v>165</v>
      </c>
      <c r="G61" s="30" t="s">
        <v>169</v>
      </c>
      <c r="H61" t="s">
        <v>41</v>
      </c>
      <c r="I61" s="17" t="s">
        <v>106</v>
      </c>
      <c r="J61" s="114">
        <v>33</v>
      </c>
      <c r="K61" s="113" t="s">
        <v>93</v>
      </c>
      <c r="L61" s="66"/>
      <c r="M61" t="s">
        <v>62</v>
      </c>
    </row>
    <row r="62" spans="1:13" ht="12.75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349</v>
      </c>
      <c r="H62" t="s">
        <v>41</v>
      </c>
      <c r="I62" s="17" t="s">
        <v>302</v>
      </c>
      <c r="J62" s="114">
        <v>33</v>
      </c>
      <c r="K62" s="113" t="s">
        <v>46</v>
      </c>
      <c r="L62" s="66"/>
      <c r="M62" t="s">
        <v>62</v>
      </c>
    </row>
    <row r="63" spans="1:13" ht="12.75">
      <c r="A63" s="30" t="s">
        <v>54</v>
      </c>
      <c r="B63" t="s">
        <v>297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169</v>
      </c>
      <c r="H63" t="s">
        <v>41</v>
      </c>
      <c r="I63" s="17" t="s">
        <v>106</v>
      </c>
      <c r="J63" s="114">
        <v>33</v>
      </c>
      <c r="K63" s="113" t="s">
        <v>133</v>
      </c>
      <c r="L63" s="66"/>
      <c r="M63" t="s">
        <v>62</v>
      </c>
    </row>
    <row r="64" spans="1:13" ht="12.75">
      <c r="A64" s="95" t="s">
        <v>54</v>
      </c>
      <c r="B64" t="s">
        <v>298</v>
      </c>
      <c r="C64" s="203" t="s">
        <v>109</v>
      </c>
      <c r="D64" s="203" t="s">
        <v>109</v>
      </c>
      <c r="E64" s="203" t="s">
        <v>109</v>
      </c>
      <c r="F64" s="204" t="s">
        <v>165</v>
      </c>
      <c r="G64" s="95" t="s">
        <v>169</v>
      </c>
      <c r="H64" t="s">
        <v>41</v>
      </c>
      <c r="I64" s="17" t="s">
        <v>106</v>
      </c>
      <c r="J64" s="205">
        <v>33</v>
      </c>
      <c r="K64" s="113" t="s">
        <v>134</v>
      </c>
      <c r="L64" s="88"/>
      <c r="M64" t="s">
        <v>62</v>
      </c>
    </row>
    <row r="65" spans="1:13" s="31" customFormat="1" ht="12.75">
      <c r="A65" s="131"/>
      <c r="B65" s="132"/>
      <c r="C65" s="202" t="s">
        <v>110</v>
      </c>
      <c r="D65" s="202" t="s">
        <v>110</v>
      </c>
      <c r="E65" s="202" t="s">
        <v>110</v>
      </c>
      <c r="F65" s="138" t="s">
        <v>110</v>
      </c>
      <c r="G65" s="138" t="s">
        <v>110</v>
      </c>
      <c r="H65" s="132"/>
      <c r="I65" s="131"/>
      <c r="J65" s="138"/>
      <c r="K65" s="134"/>
      <c r="L65" s="200" t="s">
        <v>110</v>
      </c>
      <c r="M65" s="132"/>
    </row>
    <row r="66" spans="1:13" ht="12.75">
      <c r="A66" s="118" t="s">
        <v>234</v>
      </c>
      <c r="B66" t="s">
        <v>235</v>
      </c>
      <c r="C66" s="173"/>
      <c r="D66" s="120"/>
      <c r="E66" s="174">
        <f>SUM(C66:D66)</f>
        <v>0</v>
      </c>
      <c r="F66" s="174"/>
      <c r="G66" s="118">
        <f>SUM(E66-F66)</f>
        <v>0</v>
      </c>
      <c r="H66" t="s">
        <v>41</v>
      </c>
      <c r="I66" s="17" t="s">
        <v>339</v>
      </c>
      <c r="J66" s="190">
        <v>87</v>
      </c>
      <c r="K66" s="113" t="s">
        <v>237</v>
      </c>
      <c r="L66" s="93"/>
      <c r="M66" t="s">
        <v>62</v>
      </c>
    </row>
    <row r="67" spans="1:13" ht="12.75">
      <c r="A67" s="17"/>
      <c r="C67" s="40">
        <f>SUM(C4:C66)</f>
        <v>57</v>
      </c>
      <c r="D67" s="40">
        <f>SUM(D4:D66)</f>
        <v>31</v>
      </c>
      <c r="E67" s="40">
        <f>SUM(E4:E66)</f>
        <v>88</v>
      </c>
      <c r="F67" s="40">
        <f>SUM(F4:F66)</f>
        <v>125</v>
      </c>
      <c r="G67" s="40">
        <f>SUM(G5+G7+G8+G9+G11+G14+G15+G16+G17+G18+G20+G22+G24+G29+G37+G38+G39+G40+G41+G42+G43+G44+G45+G46+G47+G48+G49+G51+G54+G55+G60+G66)</f>
        <v>-37</v>
      </c>
      <c r="K67" s="23" t="s">
        <v>111</v>
      </c>
      <c r="L67" s="15">
        <f>SUM(L4:L66)</f>
        <v>123450.41</v>
      </c>
      <c r="M67" t="s">
        <v>62</v>
      </c>
    </row>
    <row r="68" spans="1:2" ht="12.75">
      <c r="A68" s="47">
        <v>40302</v>
      </c>
      <c r="B68" s="42" t="s">
        <v>370</v>
      </c>
    </row>
    <row r="69" spans="1:12" ht="13.5" thickBot="1">
      <c r="A69" s="318">
        <v>40410</v>
      </c>
      <c r="B69" s="44" t="s">
        <v>705</v>
      </c>
      <c r="G69" s="4" t="s">
        <v>45</v>
      </c>
      <c r="I69" s="4"/>
      <c r="J69" s="4"/>
      <c r="L69" s="4" t="s">
        <v>61</v>
      </c>
    </row>
    <row r="70" spans="1:13" ht="12.75">
      <c r="A70" s="314">
        <v>40539</v>
      </c>
      <c r="B70" s="46" t="s">
        <v>708</v>
      </c>
      <c r="E70" s="175"/>
      <c r="F70" s="234" t="s">
        <v>42</v>
      </c>
      <c r="G70" s="235">
        <f>SUM(E8+E14+E15+E16+E17+E18+E19+E22+E47+E51+E52+E53)</f>
        <v>34</v>
      </c>
      <c r="I70" s="14"/>
      <c r="J70" s="14"/>
      <c r="K70" s="242" t="s">
        <v>42</v>
      </c>
      <c r="L70" s="243">
        <f>SUM(L8+L14+L15+L16+L17+L18+L19+L22+L47+L51+L52+L53)</f>
        <v>18589.11</v>
      </c>
      <c r="M70" s="168" t="s">
        <v>62</v>
      </c>
    </row>
    <row r="71" spans="3:13" ht="12.75">
      <c r="C71" s="4"/>
      <c r="D71" s="5" t="s">
        <v>322</v>
      </c>
      <c r="E71" s="178"/>
      <c r="F71" s="236" t="s">
        <v>43</v>
      </c>
      <c r="G71" s="237">
        <f>SUM(E4+E5+E6+E7+E20+E24+E27+E54)</f>
        <v>7</v>
      </c>
      <c r="I71" s="14"/>
      <c r="J71" s="14"/>
      <c r="K71" s="244" t="s">
        <v>43</v>
      </c>
      <c r="L71" s="245">
        <f>SUM(L4+L5+L6+L7+L20+L24+L25+L26+L27+L54)</f>
        <v>7337.110000000001</v>
      </c>
      <c r="M71" s="246" t="s">
        <v>62</v>
      </c>
    </row>
    <row r="72" spans="2:13" ht="12.75">
      <c r="B72" s="13"/>
      <c r="E72" s="178"/>
      <c r="F72" s="236" t="s">
        <v>44</v>
      </c>
      <c r="G72" s="238">
        <f>SUM(E9+E10+E11+E12+E21+E29+E30+E31+E32+E37+E38+E39+E40+E41+E42+E43+E44+E45+E46+E48+E49+E55+E56+E60+E61+E66)</f>
        <v>47</v>
      </c>
      <c r="H72" s="1"/>
      <c r="I72" s="14"/>
      <c r="J72" s="14"/>
      <c r="K72" s="244" t="s">
        <v>44</v>
      </c>
      <c r="L72" s="245">
        <f>SUM(L9+L10+L11+L12+L21+L29+L30+L31+L32+L33+L34+L35+L37+L38+L39+L40+L41+L42+L43+L44+L45+L46+L48+L49+L55+L56+L57+L58+L60+L61+L62+L63+L64+L66)</f>
        <v>97524.18999999999</v>
      </c>
      <c r="M72" s="246" t="s">
        <v>62</v>
      </c>
    </row>
    <row r="73" spans="3:13" ht="13.5" thickBot="1">
      <c r="C73" s="17"/>
      <c r="D73" s="17"/>
      <c r="E73" s="239"/>
      <c r="F73" s="240" t="s">
        <v>47</v>
      </c>
      <c r="G73" s="241">
        <f>SUM(G70:G72)</f>
        <v>88</v>
      </c>
      <c r="I73" s="15"/>
      <c r="J73" s="15"/>
      <c r="K73" s="247" t="s">
        <v>47</v>
      </c>
      <c r="L73" s="248">
        <f>SUM(L70:L72)</f>
        <v>123450.40999999999</v>
      </c>
      <c r="M73" s="249" t="s">
        <v>62</v>
      </c>
    </row>
    <row r="74" spans="1:7" ht="13.5" thickBot="1">
      <c r="A74" s="304"/>
      <c r="B74" s="303" t="s">
        <v>362</v>
      </c>
      <c r="C74" s="90"/>
      <c r="D74" s="17"/>
      <c r="F74" s="2"/>
      <c r="G74" s="2"/>
    </row>
    <row r="75" spans="1:7" ht="13.5" thickBot="1">
      <c r="A75" s="303" t="s">
        <v>356</v>
      </c>
      <c r="B75" s="299" t="s">
        <v>359</v>
      </c>
      <c r="C75" s="301">
        <f>SUM(F29+F37+F38+F39+F40+F41+F42+F43+F44+F45+F46+F48+F49+F24+F66+F20)</f>
        <v>73</v>
      </c>
      <c r="D75" s="17"/>
      <c r="F75" s="2"/>
      <c r="G75" s="2"/>
    </row>
    <row r="76" spans="1:7" ht="13.5" thickBot="1">
      <c r="A76" s="303" t="s">
        <v>357</v>
      </c>
      <c r="B76" s="299" t="s">
        <v>358</v>
      </c>
      <c r="C76" s="301">
        <f>SUM(F14+F15+F16+F17+F18+F47)</f>
        <v>29</v>
      </c>
      <c r="D76" s="17"/>
      <c r="F76" s="3"/>
      <c r="G76" s="3"/>
    </row>
    <row r="77" spans="1:3" ht="13.5" thickBot="1">
      <c r="A77" s="303" t="s">
        <v>360</v>
      </c>
      <c r="B77" s="300" t="s">
        <v>361</v>
      </c>
      <c r="C77" s="302">
        <f>SUM(F51+F54+F55)</f>
        <v>16</v>
      </c>
    </row>
  </sheetData>
  <hyperlinks>
    <hyperlink ref="D59" r:id="rId1" display="\\\\\\\\\\\\\\\\"/>
  </hyperlinks>
  <printOptions gridLines="1" headings="1" horizontalCentered="1" verticalCentered="1"/>
  <pageMargins left="0.39" right="0" top="0.35433070866141736" bottom="0.1968503937007874" header="0.1968503937007874" footer="0"/>
  <pageSetup fitToHeight="1" fitToWidth="1" horizontalDpi="600" verticalDpi="600" orientation="portrait" paperSize="9" scale="62" r:id="rId3"/>
  <headerFooter alignWithMargins="0">
    <oddHeader>&amp;C&amp;"Arial,Fett"&amp;12&amp;EÜbersicht der Fallzahlen und des Ausagabe-IST's - BLB -  April  2010</oddHeader>
    <oddFooter>&amp;R&amp;8&amp;U&amp;F&amp;A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0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8" bestFit="1" customWidth="1"/>
    <col min="4" max="4" width="33.7109375" style="8" bestFit="1" customWidth="1"/>
    <col min="5" max="5" width="29.574218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16" t="s">
        <v>78</v>
      </c>
    </row>
    <row r="2" spans="1:5" ht="12.75">
      <c r="A2" s="4" t="s">
        <v>81</v>
      </c>
      <c r="B2" s="4" t="s">
        <v>0</v>
      </c>
      <c r="C2" s="16"/>
      <c r="D2" s="16"/>
      <c r="E2" s="16"/>
    </row>
    <row r="3" spans="1:5" ht="3.75" customHeight="1">
      <c r="A3" s="4"/>
      <c r="B3" s="4"/>
      <c r="C3" s="16"/>
      <c r="D3" s="16"/>
      <c r="E3" s="16"/>
    </row>
    <row r="4" spans="1:5" ht="12.75">
      <c r="A4" s="1" t="s">
        <v>371</v>
      </c>
      <c r="B4" s="1">
        <v>1</v>
      </c>
      <c r="C4" t="s">
        <v>372</v>
      </c>
      <c r="D4" t="s">
        <v>373</v>
      </c>
      <c r="E4" t="s">
        <v>374</v>
      </c>
    </row>
    <row r="5" spans="1:5" ht="12.75">
      <c r="A5" s="1" t="s">
        <v>371</v>
      </c>
      <c r="B5" s="1">
        <v>1</v>
      </c>
      <c r="C5" t="s">
        <v>372</v>
      </c>
      <c r="D5"/>
      <c r="E5" t="s">
        <v>375</v>
      </c>
    </row>
    <row r="6" spans="1:5" ht="12.75">
      <c r="A6" s="1" t="s">
        <v>371</v>
      </c>
      <c r="B6" s="1">
        <v>1</v>
      </c>
      <c r="C6" t="s">
        <v>372</v>
      </c>
      <c r="D6" t="s">
        <v>376</v>
      </c>
      <c r="E6" t="s">
        <v>377</v>
      </c>
    </row>
    <row r="7" spans="1:5" ht="12.75">
      <c r="A7" s="1" t="s">
        <v>378</v>
      </c>
      <c r="B7" s="1">
        <v>1</v>
      </c>
      <c r="C7" t="s">
        <v>218</v>
      </c>
      <c r="D7" t="s">
        <v>379</v>
      </c>
      <c r="E7" t="s">
        <v>374</v>
      </c>
    </row>
    <row r="8" spans="1:5" ht="12.75">
      <c r="A8" s="1" t="s">
        <v>380</v>
      </c>
      <c r="B8" s="1">
        <v>1</v>
      </c>
      <c r="C8" t="s">
        <v>7</v>
      </c>
      <c r="D8" t="s">
        <v>381</v>
      </c>
      <c r="E8" t="s">
        <v>375</v>
      </c>
    </row>
    <row r="9" spans="1:5" ht="12.75">
      <c r="A9" s="1" t="s">
        <v>380</v>
      </c>
      <c r="B9" s="1">
        <v>1</v>
      </c>
      <c r="C9" t="s">
        <v>382</v>
      </c>
      <c r="D9"/>
      <c r="E9" t="s">
        <v>375</v>
      </c>
    </row>
    <row r="10" spans="1:5" ht="12.75">
      <c r="A10" s="1" t="s">
        <v>8</v>
      </c>
      <c r="B10" s="1">
        <v>2</v>
      </c>
      <c r="C10" t="s">
        <v>9</v>
      </c>
      <c r="D10" t="s">
        <v>383</v>
      </c>
      <c r="E10" t="s">
        <v>374</v>
      </c>
    </row>
    <row r="11" spans="1:5" ht="12.75">
      <c r="A11" s="1" t="s">
        <v>8</v>
      </c>
      <c r="B11" s="1">
        <v>1</v>
      </c>
      <c r="C11" t="s">
        <v>9</v>
      </c>
      <c r="D11" t="s">
        <v>384</v>
      </c>
      <c r="E11" t="s">
        <v>374</v>
      </c>
    </row>
    <row r="12" spans="1:5" ht="12.75">
      <c r="A12" s="1" t="s">
        <v>8</v>
      </c>
      <c r="B12" s="1">
        <v>1</v>
      </c>
      <c r="C12" t="s">
        <v>9</v>
      </c>
      <c r="D12" t="s">
        <v>385</v>
      </c>
      <c r="E12" t="s">
        <v>377</v>
      </c>
    </row>
    <row r="13" spans="1:5" ht="12.75">
      <c r="A13" s="1" t="s">
        <v>11</v>
      </c>
      <c r="B13" s="1">
        <v>1</v>
      </c>
      <c r="C13" t="s">
        <v>12</v>
      </c>
      <c r="D13" t="s">
        <v>386</v>
      </c>
      <c r="E13"/>
    </row>
    <row r="14" spans="1:5" ht="12.75">
      <c r="A14" s="1" t="s">
        <v>11</v>
      </c>
      <c r="B14" s="1">
        <v>1</v>
      </c>
      <c r="C14" t="s">
        <v>12</v>
      </c>
      <c r="D14" t="s">
        <v>383</v>
      </c>
      <c r="E14"/>
    </row>
    <row r="15" spans="1:5" ht="12.75">
      <c r="A15" s="1" t="s">
        <v>11</v>
      </c>
      <c r="B15" s="1">
        <v>1</v>
      </c>
      <c r="C15" t="s">
        <v>12</v>
      </c>
      <c r="D15"/>
      <c r="E15" t="s">
        <v>374</v>
      </c>
    </row>
    <row r="16" spans="1:5" ht="12.75">
      <c r="A16" s="1" t="s">
        <v>11</v>
      </c>
      <c r="B16" s="1">
        <v>1</v>
      </c>
      <c r="C16" t="s">
        <v>12</v>
      </c>
      <c r="D16" t="s">
        <v>387</v>
      </c>
      <c r="E16" t="s">
        <v>374</v>
      </c>
    </row>
    <row r="17" spans="1:5" ht="12.75">
      <c r="A17" s="1" t="s">
        <v>11</v>
      </c>
      <c r="B17" s="1">
        <v>1</v>
      </c>
      <c r="C17" t="s">
        <v>12</v>
      </c>
      <c r="D17" t="s">
        <v>388</v>
      </c>
      <c r="E17" t="s">
        <v>374</v>
      </c>
    </row>
    <row r="18" spans="1:5" ht="12.75">
      <c r="A18" s="1" t="s">
        <v>11</v>
      </c>
      <c r="B18" s="1">
        <v>1</v>
      </c>
      <c r="C18" t="s">
        <v>12</v>
      </c>
      <c r="D18" t="s">
        <v>389</v>
      </c>
      <c r="E18" t="s">
        <v>374</v>
      </c>
    </row>
    <row r="19" spans="1:5" ht="12.75">
      <c r="A19" s="1" t="s">
        <v>11</v>
      </c>
      <c r="B19" s="1">
        <v>1</v>
      </c>
      <c r="C19" t="s">
        <v>12</v>
      </c>
      <c r="D19" t="s">
        <v>390</v>
      </c>
      <c r="E19" t="s">
        <v>374</v>
      </c>
    </row>
    <row r="20" spans="1:5" ht="12.75">
      <c r="A20" s="1" t="s">
        <v>11</v>
      </c>
      <c r="B20" s="1">
        <v>1</v>
      </c>
      <c r="C20" t="s">
        <v>12</v>
      </c>
      <c r="D20" t="s">
        <v>387</v>
      </c>
      <c r="E20" t="s">
        <v>375</v>
      </c>
    </row>
    <row r="21" spans="1:5" ht="12.75">
      <c r="A21" s="1" t="s">
        <v>11</v>
      </c>
      <c r="B21" s="1">
        <v>1</v>
      </c>
      <c r="C21" t="s">
        <v>12</v>
      </c>
      <c r="D21" t="s">
        <v>391</v>
      </c>
      <c r="E21" t="s">
        <v>375</v>
      </c>
    </row>
    <row r="22" spans="1:5" ht="12.75">
      <c r="A22" s="1" t="s">
        <v>11</v>
      </c>
      <c r="B22" s="1">
        <v>1</v>
      </c>
      <c r="C22" t="s">
        <v>12</v>
      </c>
      <c r="D22" t="s">
        <v>385</v>
      </c>
      <c r="E22" t="s">
        <v>377</v>
      </c>
    </row>
    <row r="23" spans="1:5" ht="12.75">
      <c r="A23" s="1" t="s">
        <v>11</v>
      </c>
      <c r="B23" s="1">
        <v>1</v>
      </c>
      <c r="C23" t="s">
        <v>12</v>
      </c>
      <c r="D23" t="s">
        <v>392</v>
      </c>
      <c r="E23" t="s">
        <v>377</v>
      </c>
    </row>
    <row r="24" spans="1:5" ht="12.75">
      <c r="A24" s="1" t="s">
        <v>11</v>
      </c>
      <c r="B24" s="1">
        <v>1</v>
      </c>
      <c r="C24" t="s">
        <v>12</v>
      </c>
      <c r="D24" t="s">
        <v>386</v>
      </c>
      <c r="E24" t="s">
        <v>377</v>
      </c>
    </row>
    <row r="25" spans="1:5" ht="12.75">
      <c r="A25" s="1" t="s">
        <v>13</v>
      </c>
      <c r="B25" s="1">
        <v>1</v>
      </c>
      <c r="C25" t="s">
        <v>393</v>
      </c>
      <c r="D25"/>
      <c r="E25"/>
    </row>
    <row r="26" spans="1:5" ht="12.75">
      <c r="A26" s="1" t="s">
        <v>13</v>
      </c>
      <c r="B26" s="1">
        <v>2</v>
      </c>
      <c r="C26" t="s">
        <v>393</v>
      </c>
      <c r="D26"/>
      <c r="E26" t="s">
        <v>375</v>
      </c>
    </row>
    <row r="27" spans="1:5" ht="12.75">
      <c r="A27" s="1" t="s">
        <v>394</v>
      </c>
      <c r="B27" s="1">
        <v>1</v>
      </c>
      <c r="C27" t="s">
        <v>51</v>
      </c>
      <c r="D27" t="s">
        <v>395</v>
      </c>
      <c r="E27" t="s">
        <v>374</v>
      </c>
    </row>
    <row r="28" spans="1:5" ht="12.75">
      <c r="A28" s="1" t="s">
        <v>14</v>
      </c>
      <c r="B28" s="1">
        <v>1</v>
      </c>
      <c r="C28" t="s">
        <v>396</v>
      </c>
      <c r="D28" t="s">
        <v>485</v>
      </c>
      <c r="E28" t="s">
        <v>374</v>
      </c>
    </row>
    <row r="29" spans="1:5" ht="12.75">
      <c r="A29" s="1" t="s">
        <v>14</v>
      </c>
      <c r="B29" s="1">
        <v>2</v>
      </c>
      <c r="C29" t="s">
        <v>396</v>
      </c>
      <c r="D29" t="s">
        <v>485</v>
      </c>
      <c r="E29" t="s">
        <v>375</v>
      </c>
    </row>
    <row r="30" spans="1:5" ht="12.75">
      <c r="A30" s="1" t="s">
        <v>14</v>
      </c>
      <c r="B30" s="1">
        <v>2</v>
      </c>
      <c r="C30" t="s">
        <v>396</v>
      </c>
      <c r="D30" t="s">
        <v>485</v>
      </c>
      <c r="E30" t="s">
        <v>375</v>
      </c>
    </row>
    <row r="31" spans="1:5" ht="12.75">
      <c r="A31" s="1" t="s">
        <v>14</v>
      </c>
      <c r="B31" s="1">
        <v>1</v>
      </c>
      <c r="C31" t="s">
        <v>396</v>
      </c>
      <c r="D31" t="s">
        <v>485</v>
      </c>
      <c r="E31" t="s">
        <v>375</v>
      </c>
    </row>
    <row r="32" spans="1:5" ht="12.75">
      <c r="A32" s="1" t="s">
        <v>14</v>
      </c>
      <c r="B32" s="1">
        <v>1</v>
      </c>
      <c r="C32" t="s">
        <v>396</v>
      </c>
      <c r="D32" t="s">
        <v>485</v>
      </c>
      <c r="E32" t="s">
        <v>375</v>
      </c>
    </row>
    <row r="33" spans="1:5" ht="12.75">
      <c r="A33" s="1" t="s">
        <v>14</v>
      </c>
      <c r="B33" s="1">
        <v>1</v>
      </c>
      <c r="C33" t="s">
        <v>396</v>
      </c>
      <c r="D33" t="s">
        <v>485</v>
      </c>
      <c r="E33" t="s">
        <v>375</v>
      </c>
    </row>
    <row r="34" spans="1:5" ht="12.75">
      <c r="A34" s="1" t="s">
        <v>14</v>
      </c>
      <c r="B34" s="1">
        <v>1</v>
      </c>
      <c r="C34" t="s">
        <v>397</v>
      </c>
      <c r="D34" t="s">
        <v>485</v>
      </c>
      <c r="E34"/>
    </row>
    <row r="35" spans="1:5" ht="12.75">
      <c r="A35" s="1" t="s">
        <v>14</v>
      </c>
      <c r="B35" s="1">
        <v>1</v>
      </c>
      <c r="C35" t="s">
        <v>397</v>
      </c>
      <c r="D35" t="s">
        <v>485</v>
      </c>
      <c r="E35" t="s">
        <v>374</v>
      </c>
    </row>
    <row r="36" spans="1:5" ht="12.75">
      <c r="A36" s="1" t="s">
        <v>14</v>
      </c>
      <c r="B36" s="1">
        <v>1</v>
      </c>
      <c r="C36" t="s">
        <v>397</v>
      </c>
      <c r="D36" t="s">
        <v>485</v>
      </c>
      <c r="E36" t="s">
        <v>374</v>
      </c>
    </row>
    <row r="37" spans="1:5" ht="12.75">
      <c r="A37" s="1" t="s">
        <v>14</v>
      </c>
      <c r="B37" s="1">
        <v>1</v>
      </c>
      <c r="C37" t="s">
        <v>397</v>
      </c>
      <c r="D37" t="s">
        <v>485</v>
      </c>
      <c r="E37" t="s">
        <v>375</v>
      </c>
    </row>
    <row r="38" spans="1:5" ht="12.75">
      <c r="A38" s="1" t="s">
        <v>14</v>
      </c>
      <c r="B38" s="1">
        <v>1</v>
      </c>
      <c r="C38" t="s">
        <v>397</v>
      </c>
      <c r="D38" t="s">
        <v>485</v>
      </c>
      <c r="E38" t="s">
        <v>375</v>
      </c>
    </row>
    <row r="39" spans="1:5" ht="12.75">
      <c r="A39" s="1" t="s">
        <v>14</v>
      </c>
      <c r="B39" s="1">
        <v>1</v>
      </c>
      <c r="C39" t="s">
        <v>397</v>
      </c>
      <c r="D39" t="s">
        <v>485</v>
      </c>
      <c r="E39" t="s">
        <v>375</v>
      </c>
    </row>
    <row r="40" spans="1:5" ht="12.75">
      <c r="A40" s="1" t="s">
        <v>14</v>
      </c>
      <c r="B40" s="1">
        <v>2</v>
      </c>
      <c r="C40" t="s">
        <v>397</v>
      </c>
      <c r="D40" t="s">
        <v>485</v>
      </c>
      <c r="E40" t="s">
        <v>375</v>
      </c>
    </row>
    <row r="41" spans="1:5" ht="12.75">
      <c r="A41" s="1" t="s">
        <v>14</v>
      </c>
      <c r="B41" s="1">
        <v>2</v>
      </c>
      <c r="C41" t="s">
        <v>397</v>
      </c>
      <c r="D41" t="s">
        <v>485</v>
      </c>
      <c r="E41" t="s">
        <v>375</v>
      </c>
    </row>
    <row r="42" spans="1:5" ht="12.75">
      <c r="A42" s="1" t="s">
        <v>14</v>
      </c>
      <c r="B42" s="1">
        <v>1</v>
      </c>
      <c r="C42" t="s">
        <v>397</v>
      </c>
      <c r="D42" t="s">
        <v>485</v>
      </c>
      <c r="E42" t="s">
        <v>375</v>
      </c>
    </row>
    <row r="43" spans="1:5" ht="12.75">
      <c r="A43" s="1" t="s">
        <v>14</v>
      </c>
      <c r="B43" s="1">
        <v>1</v>
      </c>
      <c r="C43" t="s">
        <v>397</v>
      </c>
      <c r="D43" t="s">
        <v>485</v>
      </c>
      <c r="E43" t="s">
        <v>375</v>
      </c>
    </row>
    <row r="44" spans="1:5" ht="12.75">
      <c r="A44" s="1" t="s">
        <v>14</v>
      </c>
      <c r="B44" s="1">
        <v>2</v>
      </c>
      <c r="C44" t="s">
        <v>397</v>
      </c>
      <c r="D44" t="s">
        <v>485</v>
      </c>
      <c r="E44" t="s">
        <v>375</v>
      </c>
    </row>
    <row r="45" spans="1:5" ht="12.75">
      <c r="A45" s="1" t="s">
        <v>14</v>
      </c>
      <c r="B45" s="1">
        <v>2</v>
      </c>
      <c r="C45" t="s">
        <v>397</v>
      </c>
      <c r="D45" t="s">
        <v>485</v>
      </c>
      <c r="E45" t="s">
        <v>375</v>
      </c>
    </row>
    <row r="46" spans="1:5" ht="12.75">
      <c r="A46" s="1" t="s">
        <v>14</v>
      </c>
      <c r="B46" s="1">
        <v>1</v>
      </c>
      <c r="C46" t="s">
        <v>397</v>
      </c>
      <c r="D46" t="s">
        <v>485</v>
      </c>
      <c r="E46" t="s">
        <v>375</v>
      </c>
    </row>
    <row r="47" spans="1:5" ht="12.75">
      <c r="A47" s="1" t="s">
        <v>14</v>
      </c>
      <c r="B47" s="1">
        <v>1</v>
      </c>
      <c r="C47" t="s">
        <v>397</v>
      </c>
      <c r="D47" t="s">
        <v>485</v>
      </c>
      <c r="E47" t="s">
        <v>375</v>
      </c>
    </row>
    <row r="48" spans="1:5" ht="12.75">
      <c r="A48" s="1" t="s">
        <v>14</v>
      </c>
      <c r="B48" s="1">
        <v>1</v>
      </c>
      <c r="C48" t="s">
        <v>397</v>
      </c>
      <c r="D48" t="s">
        <v>485</v>
      </c>
      <c r="E48" t="s">
        <v>375</v>
      </c>
    </row>
    <row r="49" spans="1:5" ht="12.75">
      <c r="A49" s="1" t="s">
        <v>14</v>
      </c>
      <c r="B49" s="1">
        <v>1</v>
      </c>
      <c r="C49" t="s">
        <v>397</v>
      </c>
      <c r="D49" t="s">
        <v>485</v>
      </c>
      <c r="E49" t="s">
        <v>375</v>
      </c>
    </row>
    <row r="50" spans="1:5" ht="12.75">
      <c r="A50" s="1" t="s">
        <v>14</v>
      </c>
      <c r="B50" s="1">
        <v>1</v>
      </c>
      <c r="C50" t="s">
        <v>397</v>
      </c>
      <c r="D50" t="s">
        <v>485</v>
      </c>
      <c r="E50" t="s">
        <v>375</v>
      </c>
    </row>
    <row r="51" spans="1:5" ht="12.75">
      <c r="A51" s="1" t="s">
        <v>14</v>
      </c>
      <c r="B51" s="1">
        <v>1</v>
      </c>
      <c r="C51" t="s">
        <v>397</v>
      </c>
      <c r="D51" t="s">
        <v>485</v>
      </c>
      <c r="E51" t="s">
        <v>375</v>
      </c>
    </row>
    <row r="52" spans="1:5" ht="12.75">
      <c r="A52" s="1" t="s">
        <v>14</v>
      </c>
      <c r="B52" s="1">
        <v>1</v>
      </c>
      <c r="C52" t="s">
        <v>397</v>
      </c>
      <c r="D52" t="s">
        <v>485</v>
      </c>
      <c r="E52" t="s">
        <v>375</v>
      </c>
    </row>
    <row r="53" spans="1:5" ht="12.75">
      <c r="A53" s="1" t="s">
        <v>14</v>
      </c>
      <c r="B53" s="1">
        <v>1</v>
      </c>
      <c r="C53" t="s">
        <v>397</v>
      </c>
      <c r="D53" t="s">
        <v>485</v>
      </c>
      <c r="E53" t="s">
        <v>375</v>
      </c>
    </row>
    <row r="54" spans="1:5" ht="12.75">
      <c r="A54" s="1" t="s">
        <v>14</v>
      </c>
      <c r="B54" s="1">
        <v>1</v>
      </c>
      <c r="C54" t="s">
        <v>397</v>
      </c>
      <c r="D54" t="s">
        <v>485</v>
      </c>
      <c r="E54" t="s">
        <v>375</v>
      </c>
    </row>
    <row r="55" spans="1:5" ht="12.75">
      <c r="A55" s="1" t="s">
        <v>14</v>
      </c>
      <c r="B55" s="1">
        <v>1</v>
      </c>
      <c r="C55" t="s">
        <v>397</v>
      </c>
      <c r="D55" t="s">
        <v>485</v>
      </c>
      <c r="E55" t="s">
        <v>375</v>
      </c>
    </row>
    <row r="56" spans="1:5" ht="12.75">
      <c r="A56" s="1" t="s">
        <v>14</v>
      </c>
      <c r="B56" s="1">
        <v>1</v>
      </c>
      <c r="C56" t="s">
        <v>397</v>
      </c>
      <c r="D56" t="s">
        <v>485</v>
      </c>
      <c r="E56" t="s">
        <v>398</v>
      </c>
    </row>
    <row r="57" spans="1:5" ht="12.75">
      <c r="A57" s="1" t="s">
        <v>14</v>
      </c>
      <c r="B57" s="1">
        <v>1</v>
      </c>
      <c r="C57" t="s">
        <v>397</v>
      </c>
      <c r="D57" t="s">
        <v>485</v>
      </c>
      <c r="E57" t="s">
        <v>377</v>
      </c>
    </row>
    <row r="58" spans="1:5" ht="12.75">
      <c r="A58" s="1" t="s">
        <v>14</v>
      </c>
      <c r="B58" s="1">
        <v>1</v>
      </c>
      <c r="C58" t="s">
        <v>397</v>
      </c>
      <c r="D58" t="s">
        <v>485</v>
      </c>
      <c r="E58" t="s">
        <v>377</v>
      </c>
    </row>
    <row r="59" spans="1:5" ht="12.75">
      <c r="A59" s="1" t="s">
        <v>15</v>
      </c>
      <c r="B59" s="1">
        <v>1</v>
      </c>
      <c r="C59" t="s">
        <v>399</v>
      </c>
      <c r="D59" t="s">
        <v>400</v>
      </c>
      <c r="E59" t="s">
        <v>374</v>
      </c>
    </row>
    <row r="60" spans="1:5" ht="12.75">
      <c r="A60" s="1" t="s">
        <v>15</v>
      </c>
      <c r="B60" s="1">
        <v>1</v>
      </c>
      <c r="C60" t="s">
        <v>401</v>
      </c>
      <c r="D60" t="s">
        <v>402</v>
      </c>
      <c r="E60" t="s">
        <v>398</v>
      </c>
    </row>
    <row r="61" spans="1:5" ht="12.75">
      <c r="A61" s="1" t="s">
        <v>15</v>
      </c>
      <c r="B61" s="1">
        <v>1</v>
      </c>
      <c r="C61" t="s">
        <v>403</v>
      </c>
      <c r="D61" t="s">
        <v>404</v>
      </c>
      <c r="E61" t="s">
        <v>374</v>
      </c>
    </row>
    <row r="62" spans="1:5" ht="12.75">
      <c r="A62" s="1" t="s">
        <v>15</v>
      </c>
      <c r="B62" s="1">
        <v>1</v>
      </c>
      <c r="C62" t="s">
        <v>405</v>
      </c>
      <c r="D62"/>
      <c r="E62" t="s">
        <v>375</v>
      </c>
    </row>
    <row r="63" spans="1:5" ht="12.75">
      <c r="A63" s="1" t="s">
        <v>15</v>
      </c>
      <c r="B63" s="1">
        <v>2</v>
      </c>
      <c r="C63" t="s">
        <v>406</v>
      </c>
      <c r="D63" t="s">
        <v>407</v>
      </c>
      <c r="E63" t="s">
        <v>408</v>
      </c>
    </row>
    <row r="64" spans="1:5" ht="12.75">
      <c r="A64" s="1" t="s">
        <v>15</v>
      </c>
      <c r="B64" s="1">
        <v>1</v>
      </c>
      <c r="C64" t="s">
        <v>409</v>
      </c>
      <c r="D64" t="s">
        <v>410</v>
      </c>
      <c r="E64" t="s">
        <v>374</v>
      </c>
    </row>
    <row r="65" spans="1:5" ht="12.75">
      <c r="A65" s="1" t="s">
        <v>15</v>
      </c>
      <c r="B65" s="1">
        <v>1</v>
      </c>
      <c r="C65" t="s">
        <v>409</v>
      </c>
      <c r="D65" t="s">
        <v>411</v>
      </c>
      <c r="E65" t="s">
        <v>374</v>
      </c>
    </row>
    <row r="66" spans="1:5" ht="12.75">
      <c r="A66" s="1" t="s">
        <v>15</v>
      </c>
      <c r="B66" s="1">
        <v>1</v>
      </c>
      <c r="C66" t="s">
        <v>409</v>
      </c>
      <c r="D66" t="s">
        <v>412</v>
      </c>
      <c r="E66" t="s">
        <v>398</v>
      </c>
    </row>
    <row r="67" spans="1:5" ht="12.75">
      <c r="A67" s="1" t="s">
        <v>16</v>
      </c>
      <c r="B67" s="1">
        <v>1</v>
      </c>
      <c r="C67" t="s">
        <v>413</v>
      </c>
      <c r="D67" t="s">
        <v>414</v>
      </c>
      <c r="E67" t="s">
        <v>374</v>
      </c>
    </row>
    <row r="68" spans="1:5" ht="12.75">
      <c r="A68" s="1" t="s">
        <v>415</v>
      </c>
      <c r="B68" s="1">
        <v>1</v>
      </c>
      <c r="C68" t="s">
        <v>416</v>
      </c>
      <c r="D68" t="s">
        <v>417</v>
      </c>
      <c r="E68" t="s">
        <v>418</v>
      </c>
    </row>
    <row r="69" spans="1:5" ht="12.75">
      <c r="A69" s="1" t="s">
        <v>17</v>
      </c>
      <c r="B69" s="1">
        <v>1</v>
      </c>
      <c r="C69" t="s">
        <v>7</v>
      </c>
      <c r="D69" t="s">
        <v>419</v>
      </c>
      <c r="E69" t="s">
        <v>374</v>
      </c>
    </row>
    <row r="70" spans="1:5" ht="12.75">
      <c r="A70" s="1" t="s">
        <v>17</v>
      </c>
      <c r="B70" s="1">
        <v>1</v>
      </c>
      <c r="C70" t="s">
        <v>7</v>
      </c>
      <c r="D70" t="s">
        <v>420</v>
      </c>
      <c r="E70" t="s">
        <v>374</v>
      </c>
    </row>
    <row r="71" spans="1:5" ht="12.75">
      <c r="A71" s="1" t="s">
        <v>17</v>
      </c>
      <c r="B71" s="1">
        <v>1</v>
      </c>
      <c r="C71" t="s">
        <v>7</v>
      </c>
      <c r="D71" t="s">
        <v>421</v>
      </c>
      <c r="E71" t="s">
        <v>374</v>
      </c>
    </row>
    <row r="72" spans="1:5" ht="12.75">
      <c r="A72" s="1" t="s">
        <v>17</v>
      </c>
      <c r="B72" s="1">
        <v>1</v>
      </c>
      <c r="C72" t="s">
        <v>7</v>
      </c>
      <c r="D72" t="s">
        <v>422</v>
      </c>
      <c r="E72" t="s">
        <v>374</v>
      </c>
    </row>
    <row r="73" spans="1:5" ht="12.75">
      <c r="A73" s="1" t="s">
        <v>17</v>
      </c>
      <c r="B73" s="1">
        <v>1</v>
      </c>
      <c r="C73" t="s">
        <v>7</v>
      </c>
      <c r="D73"/>
      <c r="E73" t="s">
        <v>375</v>
      </c>
    </row>
    <row r="74" spans="1:5" ht="12.75">
      <c r="A74" s="1" t="s">
        <v>17</v>
      </c>
      <c r="B74" s="1">
        <v>1</v>
      </c>
      <c r="C74" t="s">
        <v>7</v>
      </c>
      <c r="D74" t="s">
        <v>423</v>
      </c>
      <c r="E74" t="s">
        <v>375</v>
      </c>
    </row>
    <row r="75" spans="1:5" ht="12.75">
      <c r="A75" s="1" t="s">
        <v>17</v>
      </c>
      <c r="B75" s="1">
        <v>1</v>
      </c>
      <c r="C75" t="s">
        <v>7</v>
      </c>
      <c r="D75" t="s">
        <v>420</v>
      </c>
      <c r="E75" t="s">
        <v>398</v>
      </c>
    </row>
    <row r="76" spans="1:5" ht="12.75">
      <c r="A76" s="1" t="s">
        <v>17</v>
      </c>
      <c r="B76" s="1">
        <v>1</v>
      </c>
      <c r="C76" t="s">
        <v>7</v>
      </c>
      <c r="D76" t="s">
        <v>424</v>
      </c>
      <c r="E76" t="s">
        <v>377</v>
      </c>
    </row>
    <row r="77" spans="1:5" ht="12.75">
      <c r="A77" s="1" t="s">
        <v>17</v>
      </c>
      <c r="B77" s="1">
        <v>1</v>
      </c>
      <c r="C77" t="s">
        <v>425</v>
      </c>
      <c r="D77" t="s">
        <v>426</v>
      </c>
      <c r="E77" t="s">
        <v>398</v>
      </c>
    </row>
    <row r="78" spans="1:5" ht="12.75">
      <c r="A78" s="1" t="s">
        <v>17</v>
      </c>
      <c r="B78" s="1">
        <v>1</v>
      </c>
      <c r="C78" t="s">
        <v>427</v>
      </c>
      <c r="D78" t="s">
        <v>428</v>
      </c>
      <c r="E78" t="s">
        <v>408</v>
      </c>
    </row>
    <row r="79" spans="1:5" ht="12.75">
      <c r="A79" s="1" t="s">
        <v>17</v>
      </c>
      <c r="B79" s="1">
        <v>1</v>
      </c>
      <c r="C79" t="s">
        <v>427</v>
      </c>
      <c r="D79" t="s">
        <v>429</v>
      </c>
      <c r="E79" t="s">
        <v>430</v>
      </c>
    </row>
    <row r="80" spans="1:5" ht="12.75">
      <c r="A80" s="1" t="s">
        <v>17</v>
      </c>
      <c r="B80" s="1">
        <v>1</v>
      </c>
      <c r="C80" t="s">
        <v>427</v>
      </c>
      <c r="D80" t="s">
        <v>410</v>
      </c>
      <c r="E80" t="s">
        <v>375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3" fitToWidth="1" horizontalDpi="600" verticalDpi="600" orientation="portrait" paperSize="9" scale="78" r:id="rId1"/>
  <headerFooter alignWithMargins="0">
    <oddHeader xml:space="preserve">&amp;C&amp;"Arial,Fett"&amp;12&amp;EZuordnung von Hilfen zu den Trägern - BLB -  April  2010 </oddHeader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6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8.7109375" style="0" customWidth="1"/>
    <col min="11" max="11" width="19.28125" style="0" bestFit="1" customWidth="1"/>
    <col min="13" max="13" width="2.7109375" style="0" customWidth="1"/>
  </cols>
  <sheetData>
    <row r="1" spans="1:12" ht="15">
      <c r="A1" s="195" t="s">
        <v>80</v>
      </c>
      <c r="B1" s="172"/>
      <c r="C1" s="175"/>
      <c r="D1" s="176" t="s">
        <v>138</v>
      </c>
      <c r="E1" s="209"/>
      <c r="F1" s="210" t="s">
        <v>35</v>
      </c>
      <c r="G1" s="211" t="s">
        <v>96</v>
      </c>
      <c r="H1"/>
      <c r="I1" s="214"/>
      <c r="J1" s="214"/>
      <c r="K1" s="215"/>
      <c r="L1" s="156"/>
    </row>
    <row r="2" spans="1:12" ht="12.75">
      <c r="A2" s="196" t="s">
        <v>98</v>
      </c>
      <c r="B2" s="157" t="s">
        <v>0</v>
      </c>
      <c r="C2" s="178"/>
      <c r="D2" s="179" t="s">
        <v>139</v>
      </c>
      <c r="E2" s="212"/>
      <c r="F2" s="212" t="s">
        <v>94</v>
      </c>
      <c r="G2" s="180" t="s">
        <v>97</v>
      </c>
      <c r="H2"/>
      <c r="I2" s="188" t="s">
        <v>101</v>
      </c>
      <c r="J2" s="157" t="s">
        <v>317</v>
      </c>
      <c r="K2" s="216"/>
      <c r="L2" s="157" t="s">
        <v>100</v>
      </c>
    </row>
    <row r="3" spans="1:12" ht="13.5" thickBot="1">
      <c r="A3" s="196" t="s">
        <v>99</v>
      </c>
      <c r="B3" s="158"/>
      <c r="C3" s="181" t="s">
        <v>135</v>
      </c>
      <c r="D3" s="182" t="s">
        <v>136</v>
      </c>
      <c r="E3" s="213" t="s">
        <v>91</v>
      </c>
      <c r="F3" s="213" t="s">
        <v>95</v>
      </c>
      <c r="G3" s="183" t="s">
        <v>95</v>
      </c>
      <c r="H3"/>
      <c r="I3" s="189" t="s">
        <v>102</v>
      </c>
      <c r="J3" s="158" t="s">
        <v>318</v>
      </c>
      <c r="K3" s="158" t="s">
        <v>59</v>
      </c>
      <c r="L3" s="158" t="s">
        <v>60</v>
      </c>
    </row>
    <row r="4" spans="1:13" ht="38.25">
      <c r="A4" s="30" t="s">
        <v>280</v>
      </c>
      <c r="B4" s="115" t="s">
        <v>351</v>
      </c>
      <c r="C4" s="173"/>
      <c r="D4" s="120"/>
      <c r="E4" s="174">
        <f aca="true" t="shared" si="0" ref="E4:E12">SUM(C4:D4)</f>
        <v>0</v>
      </c>
      <c r="F4" s="184" t="s">
        <v>165</v>
      </c>
      <c r="G4" s="118" t="s">
        <v>253</v>
      </c>
      <c r="H4" t="s">
        <v>39</v>
      </c>
      <c r="I4" s="17" t="s">
        <v>195</v>
      </c>
      <c r="J4" s="190">
        <v>80</v>
      </c>
      <c r="K4" s="1" t="s">
        <v>244</v>
      </c>
      <c r="L4" s="93"/>
      <c r="M4" t="s">
        <v>62</v>
      </c>
    </row>
    <row r="5" spans="1:13" ht="12.75">
      <c r="A5" s="30" t="s">
        <v>281</v>
      </c>
      <c r="B5" t="s">
        <v>242</v>
      </c>
      <c r="C5" s="26">
        <v>3</v>
      </c>
      <c r="D5" s="36">
        <v>1</v>
      </c>
      <c r="E5" s="75">
        <f t="shared" si="0"/>
        <v>4</v>
      </c>
      <c r="F5" s="75">
        <v>11</v>
      </c>
      <c r="G5" s="30">
        <f>SUM(E4+E5-F5)</f>
        <v>-7</v>
      </c>
      <c r="H5" t="s">
        <v>39</v>
      </c>
      <c r="I5" s="17" t="s">
        <v>195</v>
      </c>
      <c r="J5" s="114">
        <v>81</v>
      </c>
      <c r="K5" s="1" t="s">
        <v>245</v>
      </c>
      <c r="L5" s="66">
        <v>6191.23</v>
      </c>
      <c r="M5" t="s">
        <v>62</v>
      </c>
    </row>
    <row r="6" spans="1:13" ht="12.75">
      <c r="A6" s="30" t="s">
        <v>281</v>
      </c>
      <c r="B6" t="s">
        <v>254</v>
      </c>
      <c r="C6" s="26">
        <v>1</v>
      </c>
      <c r="D6" s="36">
        <v>5</v>
      </c>
      <c r="E6" s="75">
        <f t="shared" si="0"/>
        <v>6</v>
      </c>
      <c r="F6" s="57" t="s">
        <v>165</v>
      </c>
      <c r="G6" s="30" t="s">
        <v>252</v>
      </c>
      <c r="H6" t="s">
        <v>39</v>
      </c>
      <c r="I6" s="17" t="s">
        <v>196</v>
      </c>
      <c r="J6" s="114">
        <v>88</v>
      </c>
      <c r="K6" s="1" t="s">
        <v>247</v>
      </c>
      <c r="L6" s="66"/>
      <c r="M6" t="s">
        <v>62</v>
      </c>
    </row>
    <row r="7" spans="1:13" ht="12.75">
      <c r="A7" s="30" t="s">
        <v>282</v>
      </c>
      <c r="B7" t="s">
        <v>243</v>
      </c>
      <c r="C7" s="26">
        <v>1</v>
      </c>
      <c r="D7" s="36"/>
      <c r="E7" s="75">
        <f t="shared" si="0"/>
        <v>1</v>
      </c>
      <c r="F7" s="75">
        <v>1</v>
      </c>
      <c r="G7" s="30">
        <f>SUM(E6+E7-F7)</f>
        <v>6</v>
      </c>
      <c r="H7" t="s">
        <v>39</v>
      </c>
      <c r="I7" s="17" t="s">
        <v>196</v>
      </c>
      <c r="J7" s="114">
        <v>82</v>
      </c>
      <c r="K7" s="1" t="s">
        <v>246</v>
      </c>
      <c r="L7" s="66">
        <v>3543.89</v>
      </c>
      <c r="M7" t="s">
        <v>62</v>
      </c>
    </row>
    <row r="8" spans="1:13" ht="12.75">
      <c r="A8" s="30" t="s">
        <v>283</v>
      </c>
      <c r="B8" t="s">
        <v>207</v>
      </c>
      <c r="C8" s="26">
        <v>1</v>
      </c>
      <c r="D8" s="36">
        <v>1</v>
      </c>
      <c r="E8" s="75">
        <f t="shared" si="0"/>
        <v>2</v>
      </c>
      <c r="F8" s="25">
        <v>3</v>
      </c>
      <c r="G8" s="30">
        <f>SUM(E8-F8)</f>
        <v>-1</v>
      </c>
      <c r="H8" t="s">
        <v>40</v>
      </c>
      <c r="I8" s="17" t="s">
        <v>103</v>
      </c>
      <c r="J8" s="114">
        <v>17</v>
      </c>
      <c r="K8" s="1" t="s">
        <v>31</v>
      </c>
      <c r="L8" s="66">
        <v>489.72</v>
      </c>
      <c r="M8" t="s">
        <v>62</v>
      </c>
    </row>
    <row r="9" spans="1:13" ht="12.75">
      <c r="A9" s="30" t="s">
        <v>6</v>
      </c>
      <c r="B9" t="s">
        <v>255</v>
      </c>
      <c r="C9" s="26"/>
      <c r="D9" s="36">
        <v>2</v>
      </c>
      <c r="E9" s="75">
        <f t="shared" si="0"/>
        <v>2</v>
      </c>
      <c r="F9" s="25">
        <v>3</v>
      </c>
      <c r="G9" s="30">
        <f>SUM(E9+E10+E12-F9)</f>
        <v>0</v>
      </c>
      <c r="H9" t="s">
        <v>41</v>
      </c>
      <c r="I9" s="17" t="s">
        <v>104</v>
      </c>
      <c r="J9" s="114">
        <v>49</v>
      </c>
      <c r="K9" s="1" t="s">
        <v>107</v>
      </c>
      <c r="L9" s="66">
        <v>6901.77</v>
      </c>
      <c r="M9" t="s">
        <v>62</v>
      </c>
    </row>
    <row r="10" spans="1:13" ht="12.75">
      <c r="A10" s="30" t="s">
        <v>6</v>
      </c>
      <c r="B10" t="s">
        <v>256</v>
      </c>
      <c r="C10" s="26"/>
      <c r="D10" s="36">
        <v>1</v>
      </c>
      <c r="E10" s="75">
        <f t="shared" si="0"/>
        <v>1</v>
      </c>
      <c r="F10" s="57" t="s">
        <v>165</v>
      </c>
      <c r="G10" s="30" t="s">
        <v>167</v>
      </c>
      <c r="H10" t="s">
        <v>41</v>
      </c>
      <c r="I10" s="17" t="s">
        <v>104</v>
      </c>
      <c r="J10" s="114">
        <v>50</v>
      </c>
      <c r="K10" s="1" t="s">
        <v>56</v>
      </c>
      <c r="L10" s="66">
        <v>4895.93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/>
      <c r="E11" s="75">
        <f t="shared" si="0"/>
        <v>1</v>
      </c>
      <c r="F11" s="25">
        <v>3</v>
      </c>
      <c r="G11" s="30">
        <f>SUM(E11-F11)</f>
        <v>-2</v>
      </c>
      <c r="H11" t="s">
        <v>41</v>
      </c>
      <c r="I11" s="17" t="s">
        <v>105</v>
      </c>
      <c r="J11" s="114">
        <v>15</v>
      </c>
      <c r="K11" s="1" t="s">
        <v>50</v>
      </c>
      <c r="L11" s="66">
        <v>1224</v>
      </c>
      <c r="M11" t="s">
        <v>62</v>
      </c>
    </row>
    <row r="12" spans="1:13" ht="12.75">
      <c r="A12" s="30" t="s">
        <v>58</v>
      </c>
      <c r="B12" t="s">
        <v>257</v>
      </c>
      <c r="C12" s="206"/>
      <c r="D12" s="94"/>
      <c r="E12" s="203">
        <f t="shared" si="0"/>
        <v>0</v>
      </c>
      <c r="F12" s="204" t="s">
        <v>165</v>
      </c>
      <c r="G12" s="95" t="s">
        <v>167</v>
      </c>
      <c r="H12" t="s">
        <v>41</v>
      </c>
      <c r="I12" s="17" t="s">
        <v>104</v>
      </c>
      <c r="J12" s="205">
        <v>60</v>
      </c>
      <c r="K12" s="1" t="s">
        <v>57</v>
      </c>
      <c r="L12" s="88"/>
      <c r="M12" t="s">
        <v>62</v>
      </c>
    </row>
    <row r="13" spans="1:13" ht="12.75">
      <c r="A13" s="131"/>
      <c r="B13" s="217"/>
      <c r="C13" s="134" t="s">
        <v>110</v>
      </c>
      <c r="D13" s="134" t="s">
        <v>110</v>
      </c>
      <c r="E13" s="134" t="s">
        <v>110</v>
      </c>
      <c r="F13" s="138" t="s">
        <v>110</v>
      </c>
      <c r="G13" s="138" t="s">
        <v>110</v>
      </c>
      <c r="H13" s="132"/>
      <c r="I13" s="131"/>
      <c r="J13" s="138"/>
      <c r="K13" s="138"/>
      <c r="L13" s="200" t="s">
        <v>110</v>
      </c>
      <c r="M13" s="132"/>
    </row>
    <row r="14" spans="1:13" ht="12.75">
      <c r="A14" s="30" t="s">
        <v>284</v>
      </c>
      <c r="B14" t="s">
        <v>7</v>
      </c>
      <c r="C14" s="173">
        <v>6</v>
      </c>
      <c r="D14" s="120">
        <v>6</v>
      </c>
      <c r="E14" s="174">
        <f>SUM(C14:D14)</f>
        <v>12</v>
      </c>
      <c r="F14" s="207">
        <v>15</v>
      </c>
      <c r="G14" s="118">
        <f>SUM(E14+E19-F14)</f>
        <v>-1</v>
      </c>
      <c r="H14" t="s">
        <v>40</v>
      </c>
      <c r="I14" s="17" t="s">
        <v>264</v>
      </c>
      <c r="J14" s="190">
        <v>1</v>
      </c>
      <c r="K14" s="1" t="s">
        <v>19</v>
      </c>
      <c r="L14" s="93">
        <v>2354.74</v>
      </c>
      <c r="M14" t="s">
        <v>62</v>
      </c>
    </row>
    <row r="15" spans="1:13" ht="12.75">
      <c r="A15" s="30" t="s">
        <v>8</v>
      </c>
      <c r="B15" t="s">
        <v>9</v>
      </c>
      <c r="C15" s="26">
        <v>12</v>
      </c>
      <c r="D15" s="36">
        <v>4</v>
      </c>
      <c r="E15" s="75">
        <f aca="true" t="shared" si="1" ref="E15:E22">SUM(C15:D15)</f>
        <v>16</v>
      </c>
      <c r="F15" s="25">
        <v>14</v>
      </c>
      <c r="G15" s="30">
        <f>SUM(E15-F15)</f>
        <v>2</v>
      </c>
      <c r="H15" t="s">
        <v>40</v>
      </c>
      <c r="I15" s="17" t="s">
        <v>266</v>
      </c>
      <c r="J15" s="114">
        <v>8</v>
      </c>
      <c r="K15" s="1" t="s">
        <v>18</v>
      </c>
      <c r="L15" s="66">
        <v>5192.76</v>
      </c>
      <c r="M15" t="s">
        <v>62</v>
      </c>
    </row>
    <row r="16" spans="1:13" ht="12.75">
      <c r="A16" s="30" t="s">
        <v>10</v>
      </c>
      <c r="B16" t="s">
        <v>208</v>
      </c>
      <c r="C16" s="26">
        <v>20</v>
      </c>
      <c r="D16" s="36">
        <v>10</v>
      </c>
      <c r="E16" s="75">
        <f t="shared" si="1"/>
        <v>30</v>
      </c>
      <c r="F16" s="25">
        <v>28</v>
      </c>
      <c r="G16" s="30">
        <f>SUM(E16-F16)</f>
        <v>2</v>
      </c>
      <c r="H16" t="s">
        <v>40</v>
      </c>
      <c r="I16" s="17" t="s">
        <v>268</v>
      </c>
      <c r="J16" s="114">
        <v>9</v>
      </c>
      <c r="K16" s="1" t="s">
        <v>20</v>
      </c>
      <c r="L16" s="66">
        <v>21684.71</v>
      </c>
      <c r="M16" t="s">
        <v>62</v>
      </c>
    </row>
    <row r="17" spans="1:13" ht="12.75">
      <c r="A17" s="30" t="s">
        <v>11</v>
      </c>
      <c r="B17" t="s">
        <v>12</v>
      </c>
      <c r="C17" s="26">
        <v>46</v>
      </c>
      <c r="D17" s="36">
        <v>32</v>
      </c>
      <c r="E17" s="75">
        <f t="shared" si="1"/>
        <v>78</v>
      </c>
      <c r="F17" s="25">
        <v>83</v>
      </c>
      <c r="G17" s="30">
        <f>SUM(E17-F17)</f>
        <v>-5</v>
      </c>
      <c r="H17" t="s">
        <v>40</v>
      </c>
      <c r="I17" s="17" t="s">
        <v>269</v>
      </c>
      <c r="J17" s="114">
        <v>10</v>
      </c>
      <c r="K17" s="1" t="s">
        <v>21</v>
      </c>
      <c r="L17" s="66">
        <v>61066.44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5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4">
        <v>23</v>
      </c>
      <c r="K18" s="1" t="s">
        <v>221</v>
      </c>
      <c r="L18" s="66"/>
      <c r="M18" t="s">
        <v>62</v>
      </c>
    </row>
    <row r="19" spans="1:256" ht="12.75">
      <c r="A19" s="30" t="s">
        <v>284</v>
      </c>
      <c r="B19" t="s">
        <v>218</v>
      </c>
      <c r="C19" s="26">
        <v>1</v>
      </c>
      <c r="D19" s="36">
        <v>1</v>
      </c>
      <c r="E19" s="75">
        <f t="shared" si="1"/>
        <v>2</v>
      </c>
      <c r="F19" s="57" t="s">
        <v>165</v>
      </c>
      <c r="G19" s="30" t="s">
        <v>274</v>
      </c>
      <c r="H19" t="s">
        <v>40</v>
      </c>
      <c r="I19" s="17" t="s">
        <v>264</v>
      </c>
      <c r="J19" s="114">
        <v>22</v>
      </c>
      <c r="K19" s="1" t="s">
        <v>219</v>
      </c>
      <c r="L19" s="66">
        <v>434.64</v>
      </c>
      <c r="M19" t="s">
        <v>62</v>
      </c>
      <c r="N19" s="17"/>
      <c r="P19" s="17"/>
      <c r="R19" s="17"/>
      <c r="T19" s="17"/>
      <c r="V19" s="17"/>
      <c r="X19" s="17"/>
      <c r="Z19" s="17"/>
      <c r="AB19" s="17"/>
      <c r="AD19" s="17"/>
      <c r="AF19" s="17"/>
      <c r="AH19" s="17"/>
      <c r="AJ19" s="17"/>
      <c r="AL19" s="17"/>
      <c r="AN19" s="17"/>
      <c r="AP19" s="17"/>
      <c r="AR19" s="17"/>
      <c r="AT19" s="17"/>
      <c r="AV19" s="17"/>
      <c r="AX19" s="17"/>
      <c r="AZ19" s="17"/>
      <c r="BB19" s="17"/>
      <c r="BD19" s="17"/>
      <c r="BF19" s="17"/>
      <c r="BH19" s="17"/>
      <c r="BJ19" s="17"/>
      <c r="BL19" s="17"/>
      <c r="BN19" s="17"/>
      <c r="BP19" s="17"/>
      <c r="BR19" s="17"/>
      <c r="BT19" s="17"/>
      <c r="BV19" s="17"/>
      <c r="BX19" s="17"/>
      <c r="BZ19" s="17"/>
      <c r="CB19" s="17"/>
      <c r="CD19" s="17"/>
      <c r="CF19" s="17"/>
      <c r="CH19" s="17"/>
      <c r="CJ19" s="17"/>
      <c r="CL19" s="17"/>
      <c r="CN19" s="17"/>
      <c r="CP19" s="17"/>
      <c r="CR19" s="17"/>
      <c r="CT19" s="17"/>
      <c r="CV19" s="17"/>
      <c r="CX19" s="17"/>
      <c r="CZ19" s="17"/>
      <c r="DB19" s="17"/>
      <c r="DD19" s="17"/>
      <c r="DF19" s="17"/>
      <c r="DH19" s="17"/>
      <c r="DJ19" s="17"/>
      <c r="DL19" s="17"/>
      <c r="DN19" s="17"/>
      <c r="DP19" s="17"/>
      <c r="DR19" s="17"/>
      <c r="DT19" s="17"/>
      <c r="DV19" s="17"/>
      <c r="DX19" s="17"/>
      <c r="DZ19" s="17"/>
      <c r="EB19" s="17"/>
      <c r="ED19" s="17"/>
      <c r="EF19" s="17"/>
      <c r="EH19" s="17"/>
      <c r="EJ19" s="17"/>
      <c r="EL19" s="17"/>
      <c r="EN19" s="17"/>
      <c r="EP19" s="17"/>
      <c r="ER19" s="17"/>
      <c r="ET19" s="17"/>
      <c r="EV19" s="17"/>
      <c r="EX19" s="17"/>
      <c r="EZ19" s="17"/>
      <c r="FB19" s="17"/>
      <c r="FD19" s="17"/>
      <c r="FF19" s="17"/>
      <c r="FH19" s="17"/>
      <c r="FJ19" s="17"/>
      <c r="FL19" s="17"/>
      <c r="FN19" s="17"/>
      <c r="FP19" s="17"/>
      <c r="FR19" s="17"/>
      <c r="FT19" s="17"/>
      <c r="FV19" s="17"/>
      <c r="FX19" s="17"/>
      <c r="FZ19" s="17"/>
      <c r="GB19" s="17"/>
      <c r="GD19" s="17"/>
      <c r="GF19" s="17"/>
      <c r="GH19" s="17"/>
      <c r="GJ19" s="17"/>
      <c r="GL19" s="17"/>
      <c r="GN19" s="17"/>
      <c r="GP19" s="17"/>
      <c r="GR19" s="17"/>
      <c r="GT19" s="17"/>
      <c r="GV19" s="17"/>
      <c r="GX19" s="17"/>
      <c r="GZ19" s="17"/>
      <c r="HB19" s="17"/>
      <c r="HD19" s="17"/>
      <c r="HF19" s="17"/>
      <c r="HH19" s="17"/>
      <c r="HJ19" s="17"/>
      <c r="HL19" s="17"/>
      <c r="HN19" s="17"/>
      <c r="HP19" s="17"/>
      <c r="HR19" s="17"/>
      <c r="HT19" s="17"/>
      <c r="HV19" s="17"/>
      <c r="HX19" s="17"/>
      <c r="HZ19" s="17"/>
      <c r="IB19" s="17"/>
      <c r="ID19" s="17"/>
      <c r="IF19" s="17"/>
      <c r="IH19" s="17"/>
      <c r="IJ19" s="17"/>
      <c r="IL19" s="17"/>
      <c r="IN19" s="17"/>
      <c r="IP19" s="17"/>
      <c r="IR19" s="17"/>
      <c r="IT19" s="17"/>
      <c r="IV19" s="17"/>
    </row>
    <row r="20" spans="1:13" ht="12.75">
      <c r="A20" s="30" t="s">
        <v>285</v>
      </c>
      <c r="B20" t="s">
        <v>275</v>
      </c>
      <c r="C20" s="26"/>
      <c r="D20" s="36"/>
      <c r="E20" s="75">
        <f t="shared" si="1"/>
        <v>0</v>
      </c>
      <c r="F20" s="25"/>
      <c r="G20" s="30">
        <f>SUM(E20+E21-F20)</f>
        <v>0</v>
      </c>
      <c r="H20" t="s">
        <v>39</v>
      </c>
      <c r="I20" s="17" t="s">
        <v>206</v>
      </c>
      <c r="J20" s="114">
        <v>18</v>
      </c>
      <c r="K20" s="1" t="s">
        <v>150</v>
      </c>
      <c r="L20" s="66"/>
      <c r="M20" t="s">
        <v>62</v>
      </c>
    </row>
    <row r="21" spans="1:13" ht="12.75">
      <c r="A21" s="30" t="s">
        <v>285</v>
      </c>
      <c r="B21" t="s">
        <v>279</v>
      </c>
      <c r="C21" s="26"/>
      <c r="D21" s="36"/>
      <c r="E21" s="75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4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706</v>
      </c>
      <c r="C22" s="206"/>
      <c r="D22" s="94"/>
      <c r="E22" s="203">
        <f t="shared" si="1"/>
        <v>0</v>
      </c>
      <c r="F22" s="203"/>
      <c r="G22" s="95">
        <f>SUM(E22-F22)</f>
        <v>0</v>
      </c>
      <c r="H22" t="s">
        <v>40</v>
      </c>
      <c r="I22" s="17" t="s">
        <v>143</v>
      </c>
      <c r="J22" s="205">
        <v>7</v>
      </c>
      <c r="K22" s="1" t="s">
        <v>120</v>
      </c>
      <c r="L22" s="88"/>
      <c r="M22" t="s">
        <v>62</v>
      </c>
    </row>
    <row r="23" spans="1:13" ht="12.75">
      <c r="A23" s="131"/>
      <c r="B23" s="217"/>
      <c r="C23" s="134" t="s">
        <v>110</v>
      </c>
      <c r="D23" s="134" t="s">
        <v>110</v>
      </c>
      <c r="E23" s="134" t="s">
        <v>110</v>
      </c>
      <c r="F23" s="138" t="s">
        <v>110</v>
      </c>
      <c r="G23" s="138" t="s">
        <v>110</v>
      </c>
      <c r="H23" s="132"/>
      <c r="I23" s="131"/>
      <c r="J23" s="138"/>
      <c r="K23" s="138"/>
      <c r="L23" s="200" t="s">
        <v>110</v>
      </c>
      <c r="M23" s="132"/>
    </row>
    <row r="24" spans="1:13" ht="12.75">
      <c r="A24" s="30" t="s">
        <v>13</v>
      </c>
      <c r="B24" t="s">
        <v>128</v>
      </c>
      <c r="C24" s="173">
        <v>6</v>
      </c>
      <c r="D24" s="120">
        <v>2</v>
      </c>
      <c r="E24" s="174">
        <f>SUM(C24:D24)</f>
        <v>8</v>
      </c>
      <c r="F24" s="207">
        <v>11</v>
      </c>
      <c r="G24" s="118">
        <f>SUM(E24+E27-F24)</f>
        <v>-3</v>
      </c>
      <c r="H24" t="s">
        <v>39</v>
      </c>
      <c r="I24" s="17" t="s">
        <v>287</v>
      </c>
      <c r="J24" s="190">
        <v>20</v>
      </c>
      <c r="K24" s="1" t="s">
        <v>22</v>
      </c>
      <c r="L24" s="93">
        <v>12052.24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4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4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06"/>
      <c r="D27" s="94"/>
      <c r="E27" s="203">
        <f>SUM(C27:D27)</f>
        <v>0</v>
      </c>
      <c r="F27" s="204" t="s">
        <v>165</v>
      </c>
      <c r="G27" s="95" t="s">
        <v>168</v>
      </c>
      <c r="H27" t="s">
        <v>39</v>
      </c>
      <c r="I27" s="17" t="s">
        <v>287</v>
      </c>
      <c r="J27" s="114">
        <v>36</v>
      </c>
      <c r="K27" s="1" t="s">
        <v>127</v>
      </c>
      <c r="L27" s="88"/>
      <c r="M27" t="s">
        <v>62</v>
      </c>
    </row>
    <row r="28" spans="1:13" ht="12.75">
      <c r="A28" s="131"/>
      <c r="B28" s="217"/>
      <c r="C28" s="134" t="s">
        <v>110</v>
      </c>
      <c r="D28" s="134" t="s">
        <v>110</v>
      </c>
      <c r="E28" s="134" t="s">
        <v>110</v>
      </c>
      <c r="F28" s="138" t="s">
        <v>110</v>
      </c>
      <c r="G28" s="138" t="s">
        <v>110</v>
      </c>
      <c r="H28" s="132"/>
      <c r="I28" s="198"/>
      <c r="J28" s="138"/>
      <c r="K28" s="138"/>
      <c r="L28" s="200" t="s">
        <v>110</v>
      </c>
      <c r="M28" s="132"/>
    </row>
    <row r="29" spans="1:13" ht="12.75">
      <c r="A29" s="30" t="s">
        <v>14</v>
      </c>
      <c r="B29" t="s">
        <v>129</v>
      </c>
      <c r="C29" s="173">
        <v>5</v>
      </c>
      <c r="D29" s="120">
        <v>6</v>
      </c>
      <c r="E29" s="174">
        <f>SUM(C29:D29)</f>
        <v>11</v>
      </c>
      <c r="F29" s="207">
        <v>32</v>
      </c>
      <c r="G29" s="118">
        <f>SUM(E29+E30+E31+E32-F29)</f>
        <v>-6</v>
      </c>
      <c r="H29" t="s">
        <v>41</v>
      </c>
      <c r="I29" s="17" t="s">
        <v>302</v>
      </c>
      <c r="J29" s="114">
        <v>30</v>
      </c>
      <c r="K29" s="1" t="s">
        <v>32</v>
      </c>
      <c r="L29" s="93">
        <v>7837.18</v>
      </c>
      <c r="M29" t="s">
        <v>62</v>
      </c>
    </row>
    <row r="30" spans="1:13" ht="12.75">
      <c r="A30" s="30" t="s">
        <v>14</v>
      </c>
      <c r="B30" t="s">
        <v>147</v>
      </c>
      <c r="C30" s="26">
        <v>7</v>
      </c>
      <c r="D30" s="36">
        <v>7</v>
      </c>
      <c r="E30" s="75">
        <f>SUM(C30:D30)</f>
        <v>14</v>
      </c>
      <c r="F30" s="57" t="s">
        <v>165</v>
      </c>
      <c r="G30" s="30" t="s">
        <v>166</v>
      </c>
      <c r="H30" t="s">
        <v>41</v>
      </c>
      <c r="I30" s="17" t="s">
        <v>302</v>
      </c>
      <c r="J30" s="114">
        <v>38</v>
      </c>
      <c r="K30" s="1" t="s">
        <v>130</v>
      </c>
      <c r="L30" s="66">
        <v>18580.62</v>
      </c>
      <c r="M30" t="s">
        <v>62</v>
      </c>
    </row>
    <row r="31" spans="1:13" ht="12.75">
      <c r="A31" s="30" t="s">
        <v>14</v>
      </c>
      <c r="B31" t="s">
        <v>223</v>
      </c>
      <c r="C31" s="26"/>
      <c r="D31" s="36">
        <v>1</v>
      </c>
      <c r="E31" s="75">
        <f>SUM(C31:D31)</f>
        <v>1</v>
      </c>
      <c r="F31" s="57" t="s">
        <v>165</v>
      </c>
      <c r="G31" s="30" t="s">
        <v>166</v>
      </c>
      <c r="H31" t="s">
        <v>41</v>
      </c>
      <c r="I31" s="17" t="s">
        <v>302</v>
      </c>
      <c r="J31" s="114">
        <v>32</v>
      </c>
      <c r="K31" s="1" t="s">
        <v>23</v>
      </c>
      <c r="L31" s="66">
        <v>858.97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4">
        <v>39</v>
      </c>
      <c r="K32" s="113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76" t="s">
        <v>337</v>
      </c>
      <c r="K33" s="1" t="s">
        <v>46</v>
      </c>
      <c r="L33" s="66">
        <v>3305.06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76" t="s">
        <v>337</v>
      </c>
      <c r="K34" s="1" t="s">
        <v>122</v>
      </c>
      <c r="L34" s="66">
        <v>422.38</v>
      </c>
      <c r="M34" t="s">
        <v>62</v>
      </c>
    </row>
    <row r="35" spans="1:13" ht="12.75">
      <c r="A35" s="30" t="s">
        <v>14</v>
      </c>
      <c r="B35" t="s">
        <v>123</v>
      </c>
      <c r="C35" s="203" t="s">
        <v>109</v>
      </c>
      <c r="D35" s="203" t="s">
        <v>109</v>
      </c>
      <c r="E35" s="203" t="s">
        <v>109</v>
      </c>
      <c r="F35" s="204" t="s">
        <v>165</v>
      </c>
      <c r="G35" s="95" t="s">
        <v>166</v>
      </c>
      <c r="H35" t="s">
        <v>41</v>
      </c>
      <c r="I35" s="17" t="s">
        <v>302</v>
      </c>
      <c r="J35" s="276" t="s">
        <v>337</v>
      </c>
      <c r="K35" s="1" t="s">
        <v>124</v>
      </c>
      <c r="L35" s="88">
        <v>26.4</v>
      </c>
      <c r="M35" t="s">
        <v>62</v>
      </c>
    </row>
    <row r="36" spans="1:13" ht="12.75">
      <c r="A36" s="131"/>
      <c r="B36" s="217"/>
      <c r="C36" s="134" t="s">
        <v>110</v>
      </c>
      <c r="D36" s="134" t="s">
        <v>110</v>
      </c>
      <c r="E36" s="134" t="s">
        <v>110</v>
      </c>
      <c r="F36" s="138" t="s">
        <v>110</v>
      </c>
      <c r="G36" s="138" t="s">
        <v>110</v>
      </c>
      <c r="H36" s="132"/>
      <c r="I36" s="131"/>
      <c r="J36" s="138"/>
      <c r="K36" s="138"/>
      <c r="L36" s="200" t="s">
        <v>110</v>
      </c>
      <c r="M36" s="132"/>
    </row>
    <row r="37" spans="1:13" ht="12.75">
      <c r="A37" s="30" t="s">
        <v>15</v>
      </c>
      <c r="B37" t="s">
        <v>338</v>
      </c>
      <c r="C37" s="173">
        <v>3</v>
      </c>
      <c r="D37" s="120">
        <v>1</v>
      </c>
      <c r="E37" s="174">
        <f aca="true" t="shared" si="2" ref="E37:E49">SUM(C37:D37)</f>
        <v>4</v>
      </c>
      <c r="F37" s="174">
        <v>3</v>
      </c>
      <c r="G37" s="118">
        <f aca="true" t="shared" si="3" ref="G37:G43">SUM(E37-F37)</f>
        <v>1</v>
      </c>
      <c r="H37" t="s">
        <v>41</v>
      </c>
      <c r="I37" s="17" t="s">
        <v>193</v>
      </c>
      <c r="J37" s="190">
        <v>44</v>
      </c>
      <c r="K37" s="1" t="s">
        <v>108</v>
      </c>
      <c r="L37" s="93">
        <v>6432.58</v>
      </c>
      <c r="M37" t="s">
        <v>62</v>
      </c>
    </row>
    <row r="38" spans="1:13" ht="12.75">
      <c r="A38" s="30" t="s">
        <v>15</v>
      </c>
      <c r="B38" t="s">
        <v>225</v>
      </c>
      <c r="C38" s="26"/>
      <c r="D38" s="36"/>
      <c r="E38" s="75">
        <f t="shared" si="2"/>
        <v>0</v>
      </c>
      <c r="F38" s="75"/>
      <c r="G38" s="30">
        <f t="shared" si="3"/>
        <v>0</v>
      </c>
      <c r="H38" t="s">
        <v>41</v>
      </c>
      <c r="I38" s="17" t="s">
        <v>194</v>
      </c>
      <c r="J38" s="114">
        <v>43</v>
      </c>
      <c r="K38" s="1" t="s">
        <v>25</v>
      </c>
      <c r="L38" s="66"/>
      <c r="M38" t="s">
        <v>62</v>
      </c>
    </row>
    <row r="39" spans="1:13" ht="12.75">
      <c r="A39" s="30" t="s">
        <v>15</v>
      </c>
      <c r="B39" t="s">
        <v>226</v>
      </c>
      <c r="C39" s="26">
        <v>2</v>
      </c>
      <c r="D39" s="36">
        <v>3</v>
      </c>
      <c r="E39" s="75">
        <f t="shared" si="2"/>
        <v>5</v>
      </c>
      <c r="F39" s="75">
        <v>5</v>
      </c>
      <c r="G39" s="30">
        <f t="shared" si="3"/>
        <v>0</v>
      </c>
      <c r="H39" t="s">
        <v>41</v>
      </c>
      <c r="I39" s="17" t="s">
        <v>197</v>
      </c>
      <c r="J39" s="114">
        <v>42</v>
      </c>
      <c r="K39" s="1" t="s">
        <v>26</v>
      </c>
      <c r="L39" s="66">
        <v>19455.14</v>
      </c>
      <c r="M39" t="s">
        <v>62</v>
      </c>
    </row>
    <row r="40" spans="1:13" ht="12.75">
      <c r="A40" s="30" t="s">
        <v>15</v>
      </c>
      <c r="B40" t="s">
        <v>228</v>
      </c>
      <c r="C40" s="26">
        <v>3</v>
      </c>
      <c r="D40" s="36">
        <v>3</v>
      </c>
      <c r="E40" s="75">
        <f t="shared" si="2"/>
        <v>6</v>
      </c>
      <c r="F40" s="75">
        <v>5</v>
      </c>
      <c r="G40" s="30">
        <f t="shared" si="3"/>
        <v>1</v>
      </c>
      <c r="H40" t="s">
        <v>41</v>
      </c>
      <c r="I40" s="17" t="s">
        <v>304</v>
      </c>
      <c r="J40" s="114">
        <v>40</v>
      </c>
      <c r="K40" s="1" t="s">
        <v>27</v>
      </c>
      <c r="L40" s="66">
        <v>9898.32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/>
      <c r="E41" s="75">
        <f t="shared" si="2"/>
        <v>1</v>
      </c>
      <c r="F41" s="75">
        <v>3</v>
      </c>
      <c r="G41" s="30">
        <f t="shared" si="3"/>
        <v>-2</v>
      </c>
      <c r="H41" t="s">
        <v>41</v>
      </c>
      <c r="I41" s="17" t="s">
        <v>198</v>
      </c>
      <c r="J41" s="114">
        <v>41</v>
      </c>
      <c r="K41" s="1" t="s">
        <v>28</v>
      </c>
      <c r="L41" s="66">
        <v>4166.84</v>
      </c>
      <c r="M41" t="s">
        <v>62</v>
      </c>
    </row>
    <row r="42" spans="1:13" ht="12.75">
      <c r="A42" s="30" t="s">
        <v>15</v>
      </c>
      <c r="B42" t="s">
        <v>229</v>
      </c>
      <c r="C42" s="26">
        <v>9</v>
      </c>
      <c r="D42" s="36">
        <v>9</v>
      </c>
      <c r="E42" s="75">
        <f t="shared" si="2"/>
        <v>18</v>
      </c>
      <c r="F42" s="75">
        <v>22</v>
      </c>
      <c r="G42" s="30">
        <f t="shared" si="3"/>
        <v>-4</v>
      </c>
      <c r="H42" t="s">
        <v>41</v>
      </c>
      <c r="I42" s="17" t="s">
        <v>306</v>
      </c>
      <c r="J42" s="114">
        <v>79</v>
      </c>
      <c r="K42" s="1" t="s">
        <v>224</v>
      </c>
      <c r="L42" s="66">
        <v>58226.01</v>
      </c>
      <c r="M42" t="s">
        <v>62</v>
      </c>
    </row>
    <row r="43" spans="1:13" ht="12.75">
      <c r="A43" s="30" t="s">
        <v>15</v>
      </c>
      <c r="B43" t="s">
        <v>230</v>
      </c>
      <c r="C43" s="26">
        <v>5</v>
      </c>
      <c r="D43" s="36">
        <v>6</v>
      </c>
      <c r="E43" s="75">
        <f t="shared" si="2"/>
        <v>11</v>
      </c>
      <c r="F43" s="75">
        <v>12</v>
      </c>
      <c r="G43" s="30">
        <f t="shared" si="3"/>
        <v>-1</v>
      </c>
      <c r="H43" t="s">
        <v>41</v>
      </c>
      <c r="I43" s="17" t="s">
        <v>199</v>
      </c>
      <c r="J43" s="114">
        <v>73</v>
      </c>
      <c r="K43" s="1" t="s">
        <v>152</v>
      </c>
      <c r="L43" s="66">
        <v>17081.89</v>
      </c>
      <c r="M43" t="s">
        <v>62</v>
      </c>
    </row>
    <row r="44" spans="1:13" ht="12.75">
      <c r="A44" s="30" t="s">
        <v>15</v>
      </c>
      <c r="B44" t="s">
        <v>231</v>
      </c>
      <c r="C44" s="26">
        <v>1</v>
      </c>
      <c r="D44" s="36">
        <v>1</v>
      </c>
      <c r="E44" s="75">
        <f t="shared" si="2"/>
        <v>2</v>
      </c>
      <c r="F44" s="75">
        <v>2</v>
      </c>
      <c r="G44" s="30">
        <f aca="true" t="shared" si="4" ref="G44:G49">SUM(E44-F44)</f>
        <v>0</v>
      </c>
      <c r="H44" t="s">
        <v>41</v>
      </c>
      <c r="I44" s="17" t="s">
        <v>200</v>
      </c>
      <c r="J44" s="114">
        <v>74</v>
      </c>
      <c r="K44" s="1" t="s">
        <v>153</v>
      </c>
      <c r="L44" s="66">
        <v>880.22</v>
      </c>
      <c r="M44" t="s">
        <v>62</v>
      </c>
    </row>
    <row r="45" spans="1:13" ht="12.75">
      <c r="A45" s="30" t="s">
        <v>15</v>
      </c>
      <c r="B45" t="s">
        <v>232</v>
      </c>
      <c r="C45" s="26">
        <v>2</v>
      </c>
      <c r="D45" s="36"/>
      <c r="E45" s="75">
        <f t="shared" si="2"/>
        <v>2</v>
      </c>
      <c r="F45" s="75">
        <v>3</v>
      </c>
      <c r="G45" s="30">
        <f t="shared" si="4"/>
        <v>-1</v>
      </c>
      <c r="H45" t="s">
        <v>41</v>
      </c>
      <c r="I45" s="17" t="s">
        <v>201</v>
      </c>
      <c r="J45" s="114">
        <v>75</v>
      </c>
      <c r="K45" s="1" t="s">
        <v>154</v>
      </c>
      <c r="L45" s="66">
        <v>8135.76</v>
      </c>
      <c r="M45" t="s">
        <v>62</v>
      </c>
    </row>
    <row r="46" spans="1:13" ht="12.75">
      <c r="A46" s="30" t="s">
        <v>15</v>
      </c>
      <c r="B46" t="s">
        <v>233</v>
      </c>
      <c r="C46" s="26">
        <v>2</v>
      </c>
      <c r="D46" s="36">
        <v>4</v>
      </c>
      <c r="E46" s="75">
        <f t="shared" si="2"/>
        <v>6</v>
      </c>
      <c r="F46" s="75">
        <v>5</v>
      </c>
      <c r="G46" s="30">
        <f t="shared" si="4"/>
        <v>1</v>
      </c>
      <c r="H46" t="s">
        <v>41</v>
      </c>
      <c r="I46" s="17" t="s">
        <v>202</v>
      </c>
      <c r="J46" s="114">
        <v>76</v>
      </c>
      <c r="K46" s="1" t="s">
        <v>155</v>
      </c>
      <c r="L46" s="66">
        <v>10333.55</v>
      </c>
      <c r="M46" t="s">
        <v>62</v>
      </c>
    </row>
    <row r="47" spans="1:13" ht="12.75">
      <c r="A47" s="30" t="s">
        <v>16</v>
      </c>
      <c r="B47" t="s">
        <v>148</v>
      </c>
      <c r="C47" s="26">
        <v>1</v>
      </c>
      <c r="D47" s="36">
        <v>1</v>
      </c>
      <c r="E47" s="75">
        <f t="shared" si="2"/>
        <v>2</v>
      </c>
      <c r="F47" s="75">
        <v>3</v>
      </c>
      <c r="G47" s="30">
        <f>SUM(E47-F47)</f>
        <v>-1</v>
      </c>
      <c r="H47" t="s">
        <v>40</v>
      </c>
      <c r="I47" s="17" t="s">
        <v>308</v>
      </c>
      <c r="J47" s="114">
        <v>11</v>
      </c>
      <c r="K47" s="1" t="s">
        <v>29</v>
      </c>
      <c r="L47" s="66">
        <v>4261.26</v>
      </c>
      <c r="M47" t="s">
        <v>62</v>
      </c>
    </row>
    <row r="48" spans="1:13" ht="12.75">
      <c r="A48" s="30" t="s">
        <v>16</v>
      </c>
      <c r="B48" t="s">
        <v>350</v>
      </c>
      <c r="C48" s="74"/>
      <c r="D48" s="36"/>
      <c r="E48" s="75">
        <f t="shared" si="2"/>
        <v>0</v>
      </c>
      <c r="F48" s="75"/>
      <c r="G48" s="30">
        <f t="shared" si="4"/>
        <v>0</v>
      </c>
      <c r="H48" t="s">
        <v>41</v>
      </c>
      <c r="I48" s="90" t="s">
        <v>203</v>
      </c>
      <c r="J48" s="114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309</v>
      </c>
      <c r="C49" s="206"/>
      <c r="D49" s="94"/>
      <c r="E49" s="203">
        <f t="shared" si="2"/>
        <v>0</v>
      </c>
      <c r="F49" s="203"/>
      <c r="G49" s="95">
        <f t="shared" si="4"/>
        <v>0</v>
      </c>
      <c r="H49" t="s">
        <v>41</v>
      </c>
      <c r="I49" s="17" t="s">
        <v>204</v>
      </c>
      <c r="J49" s="114">
        <v>45</v>
      </c>
      <c r="K49" s="1" t="s">
        <v>156</v>
      </c>
      <c r="L49" s="88"/>
      <c r="M49" t="s">
        <v>62</v>
      </c>
    </row>
    <row r="50" spans="1:13" ht="12.75">
      <c r="A50" s="131"/>
      <c r="B50" s="217"/>
      <c r="C50" s="134" t="s">
        <v>110</v>
      </c>
      <c r="D50" s="134" t="s">
        <v>110</v>
      </c>
      <c r="E50" s="134" t="s">
        <v>110</v>
      </c>
      <c r="F50" s="138" t="s">
        <v>110</v>
      </c>
      <c r="G50" s="138" t="s">
        <v>110</v>
      </c>
      <c r="H50" s="132"/>
      <c r="I50" s="198"/>
      <c r="J50" s="138"/>
      <c r="K50" s="138"/>
      <c r="L50" s="200" t="s">
        <v>110</v>
      </c>
      <c r="M50" s="132"/>
    </row>
    <row r="51" spans="1:13" ht="12.75">
      <c r="A51" s="30" t="s">
        <v>17</v>
      </c>
      <c r="B51" t="s">
        <v>315</v>
      </c>
      <c r="C51" s="173">
        <v>4</v>
      </c>
      <c r="D51" s="120">
        <v>2</v>
      </c>
      <c r="E51" s="174">
        <f aca="true" t="shared" si="5" ref="E51:E56">SUM(C51:D51)</f>
        <v>6</v>
      </c>
      <c r="F51" s="207">
        <v>21</v>
      </c>
      <c r="G51" s="30">
        <f>SUM(E51+E52+E53-F51)</f>
        <v>-3</v>
      </c>
      <c r="H51" t="s">
        <v>40</v>
      </c>
      <c r="I51" s="17" t="s">
        <v>314</v>
      </c>
      <c r="J51" s="114">
        <v>2</v>
      </c>
      <c r="K51" s="113" t="s">
        <v>325</v>
      </c>
      <c r="L51" s="93">
        <v>2347.94</v>
      </c>
      <c r="M51" t="s">
        <v>62</v>
      </c>
    </row>
    <row r="52" spans="1:13" ht="12.75">
      <c r="A52" s="30" t="s">
        <v>17</v>
      </c>
      <c r="B52" t="s">
        <v>311</v>
      </c>
      <c r="C52" s="26">
        <v>5</v>
      </c>
      <c r="D52" s="36">
        <v>1</v>
      </c>
      <c r="E52" s="75">
        <f t="shared" si="5"/>
        <v>6</v>
      </c>
      <c r="F52" s="57" t="s">
        <v>165</v>
      </c>
      <c r="G52" s="30" t="s">
        <v>331</v>
      </c>
      <c r="H52" t="s">
        <v>40</v>
      </c>
      <c r="I52" s="17" t="s">
        <v>314</v>
      </c>
      <c r="J52" s="114">
        <v>16</v>
      </c>
      <c r="K52" s="113" t="s">
        <v>327</v>
      </c>
      <c r="L52" s="66">
        <v>1554.02</v>
      </c>
      <c r="M52" t="s">
        <v>62</v>
      </c>
    </row>
    <row r="53" spans="1:13" ht="12.75">
      <c r="A53" s="30" t="s">
        <v>17</v>
      </c>
      <c r="B53" t="s">
        <v>310</v>
      </c>
      <c r="C53" s="26">
        <v>1</v>
      </c>
      <c r="D53" s="36">
        <v>5</v>
      </c>
      <c r="E53" s="75">
        <f t="shared" si="5"/>
        <v>6</v>
      </c>
      <c r="F53" s="57" t="s">
        <v>165</v>
      </c>
      <c r="G53" s="30" t="s">
        <v>331</v>
      </c>
      <c r="H53" t="s">
        <v>40</v>
      </c>
      <c r="I53" s="17" t="s">
        <v>314</v>
      </c>
      <c r="J53" s="114">
        <v>6</v>
      </c>
      <c r="K53" s="113" t="s">
        <v>326</v>
      </c>
      <c r="L53" s="66">
        <v>470.07</v>
      </c>
      <c r="M53" t="s">
        <v>62</v>
      </c>
    </row>
    <row r="54" spans="1:13" ht="12.75">
      <c r="A54" s="30" t="s">
        <v>17</v>
      </c>
      <c r="B54" t="s">
        <v>312</v>
      </c>
      <c r="C54" s="26"/>
      <c r="D54" s="36"/>
      <c r="E54" s="75">
        <f t="shared" si="5"/>
        <v>0</v>
      </c>
      <c r="F54" s="75"/>
      <c r="G54" s="30">
        <f>SUM(E54-F54)</f>
        <v>0</v>
      </c>
      <c r="H54" t="s">
        <v>39</v>
      </c>
      <c r="I54" s="17" t="s">
        <v>323</v>
      </c>
      <c r="J54" s="114">
        <v>25</v>
      </c>
      <c r="K54" s="113" t="s">
        <v>328</v>
      </c>
      <c r="L54" s="66"/>
      <c r="M54" t="s">
        <v>62</v>
      </c>
    </row>
    <row r="55" spans="1:13" ht="12.75">
      <c r="A55" s="30" t="s">
        <v>17</v>
      </c>
      <c r="B55" t="s">
        <v>363</v>
      </c>
      <c r="C55" s="26"/>
      <c r="D55" s="36"/>
      <c r="E55" s="75">
        <f t="shared" si="5"/>
        <v>0</v>
      </c>
      <c r="F55" s="309">
        <v>4</v>
      </c>
      <c r="G55" s="30">
        <f>SUM(E55+E56-F55)</f>
        <v>-4</v>
      </c>
      <c r="H55" t="s">
        <v>41</v>
      </c>
      <c r="I55" s="17" t="s">
        <v>324</v>
      </c>
      <c r="J55" s="114">
        <v>26</v>
      </c>
      <c r="K55" s="113" t="s">
        <v>329</v>
      </c>
      <c r="L55" s="66">
        <v>24346.76</v>
      </c>
      <c r="M55" t="s">
        <v>62</v>
      </c>
    </row>
    <row r="56" spans="1:13" ht="12.75">
      <c r="A56" s="30" t="s">
        <v>17</v>
      </c>
      <c r="B56" t="s">
        <v>313</v>
      </c>
      <c r="C56" s="206"/>
      <c r="D56" s="94"/>
      <c r="E56" s="203">
        <f t="shared" si="5"/>
        <v>0</v>
      </c>
      <c r="F56" s="204" t="s">
        <v>165</v>
      </c>
      <c r="G56" s="30" t="s">
        <v>332</v>
      </c>
      <c r="H56" t="s">
        <v>41</v>
      </c>
      <c r="I56" s="17" t="s">
        <v>324</v>
      </c>
      <c r="J56" s="205">
        <v>27</v>
      </c>
      <c r="K56" s="113" t="s">
        <v>330</v>
      </c>
      <c r="L56" s="88"/>
      <c r="M56" t="s">
        <v>62</v>
      </c>
    </row>
    <row r="57" spans="1:13" ht="12.75">
      <c r="A57" s="95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H57"/>
      <c r="I57" s="17" t="s">
        <v>324</v>
      </c>
      <c r="J57" s="205">
        <v>27</v>
      </c>
      <c r="K57" s="113" t="s">
        <v>352</v>
      </c>
      <c r="L57" s="88"/>
      <c r="M57" t="s">
        <v>62</v>
      </c>
    </row>
    <row r="58" spans="1:13" ht="12.75">
      <c r="A58" s="95" t="s">
        <v>17</v>
      </c>
      <c r="B58" t="s">
        <v>123</v>
      </c>
      <c r="C58" s="203" t="s">
        <v>109</v>
      </c>
      <c r="D58" s="203" t="s">
        <v>109</v>
      </c>
      <c r="E58" s="203" t="s">
        <v>109</v>
      </c>
      <c r="F58" s="57" t="s">
        <v>165</v>
      </c>
      <c r="G58" s="30" t="s">
        <v>332</v>
      </c>
      <c r="H58"/>
      <c r="I58" s="17" t="s">
        <v>324</v>
      </c>
      <c r="J58" s="205">
        <v>27</v>
      </c>
      <c r="K58" s="113" t="s">
        <v>353</v>
      </c>
      <c r="L58" s="88"/>
      <c r="M58" t="s">
        <v>62</v>
      </c>
    </row>
    <row r="59" spans="1:13" ht="12.75">
      <c r="A59" s="131"/>
      <c r="B59" s="217"/>
      <c r="C59" s="134" t="s">
        <v>110</v>
      </c>
      <c r="D59" s="134" t="s">
        <v>110</v>
      </c>
      <c r="E59" s="134" t="s">
        <v>110</v>
      </c>
      <c r="F59" s="138" t="s">
        <v>110</v>
      </c>
      <c r="G59" s="138" t="s">
        <v>110</v>
      </c>
      <c r="H59" s="132"/>
      <c r="I59" s="131"/>
      <c r="J59" s="138"/>
      <c r="K59" s="132"/>
      <c r="L59" s="200" t="s">
        <v>110</v>
      </c>
      <c r="M59" s="132"/>
    </row>
    <row r="60" spans="1:13" ht="12.75">
      <c r="A60" s="30" t="s">
        <v>54</v>
      </c>
      <c r="B60" t="s">
        <v>149</v>
      </c>
      <c r="C60" s="173"/>
      <c r="D60" s="120"/>
      <c r="E60" s="174">
        <f>SUM(C60:D60)</f>
        <v>0</v>
      </c>
      <c r="F60" s="207"/>
      <c r="G60" s="118">
        <f>SUM(E60+E61-F60)</f>
        <v>0</v>
      </c>
      <c r="H60" t="s">
        <v>41</v>
      </c>
      <c r="I60" s="17" t="s">
        <v>106</v>
      </c>
      <c r="J60" s="190">
        <v>70</v>
      </c>
      <c r="K60" s="1" t="s">
        <v>55</v>
      </c>
      <c r="L60" s="93"/>
      <c r="M60" t="s">
        <v>62</v>
      </c>
    </row>
    <row r="61" spans="1:13" ht="12.75">
      <c r="A61" s="30" t="s">
        <v>132</v>
      </c>
      <c r="B61" t="s">
        <v>333</v>
      </c>
      <c r="C61" s="26"/>
      <c r="D61" s="36"/>
      <c r="E61" s="75">
        <f>SUM(C61:D61)</f>
        <v>0</v>
      </c>
      <c r="F61" s="57" t="s">
        <v>165</v>
      </c>
      <c r="G61" s="30" t="s">
        <v>169</v>
      </c>
      <c r="H61" t="s">
        <v>41</v>
      </c>
      <c r="I61" s="17" t="s">
        <v>106</v>
      </c>
      <c r="J61" s="114">
        <v>33</v>
      </c>
      <c r="K61" s="1" t="s">
        <v>93</v>
      </c>
      <c r="L61" s="66"/>
      <c r="M61" t="s">
        <v>62</v>
      </c>
    </row>
    <row r="62" spans="1:13" ht="12.75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302</v>
      </c>
      <c r="J62" s="114">
        <v>33</v>
      </c>
      <c r="K62" s="1" t="s">
        <v>241</v>
      </c>
      <c r="L62" s="66"/>
      <c r="M62" t="s">
        <v>62</v>
      </c>
    </row>
    <row r="63" spans="1:13" ht="12.75">
      <c r="A63" s="30" t="s">
        <v>54</v>
      </c>
      <c r="B63" t="s">
        <v>297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4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298</v>
      </c>
      <c r="C64" s="203" t="s">
        <v>109</v>
      </c>
      <c r="D64" s="203" t="s">
        <v>109</v>
      </c>
      <c r="E64" s="203" t="s">
        <v>109</v>
      </c>
      <c r="F64" s="204" t="s">
        <v>165</v>
      </c>
      <c r="G64" s="95" t="s">
        <v>166</v>
      </c>
      <c r="H64" t="s">
        <v>41</v>
      </c>
      <c r="I64" s="17" t="s">
        <v>106</v>
      </c>
      <c r="J64" s="205">
        <v>33</v>
      </c>
      <c r="K64" s="1" t="s">
        <v>134</v>
      </c>
      <c r="L64" s="88"/>
      <c r="M64" t="s">
        <v>62</v>
      </c>
    </row>
    <row r="65" spans="1:13" s="31" customFormat="1" ht="12.75">
      <c r="A65" s="131"/>
      <c r="B65" s="217"/>
      <c r="C65" s="202" t="s">
        <v>110</v>
      </c>
      <c r="D65" s="202" t="s">
        <v>110</v>
      </c>
      <c r="E65" s="202" t="s">
        <v>110</v>
      </c>
      <c r="F65" s="138" t="s">
        <v>110</v>
      </c>
      <c r="G65" s="138" t="s">
        <v>110</v>
      </c>
      <c r="H65" s="132"/>
      <c r="I65" s="131"/>
      <c r="J65" s="138"/>
      <c r="K65" s="138"/>
      <c r="L65" s="200" t="s">
        <v>110</v>
      </c>
      <c r="M65" s="132"/>
    </row>
    <row r="66" spans="1:13" ht="12.75">
      <c r="A66" s="30" t="s">
        <v>234</v>
      </c>
      <c r="B66" t="s">
        <v>235</v>
      </c>
      <c r="C66" s="173"/>
      <c r="D66" s="120"/>
      <c r="E66" s="174">
        <f>SUM(C66:D66)</f>
        <v>0</v>
      </c>
      <c r="F66" s="174"/>
      <c r="G66" s="118">
        <f>SUM(E66-F66)</f>
        <v>0</v>
      </c>
      <c r="H66" t="s">
        <v>41</v>
      </c>
      <c r="I66" s="17" t="s">
        <v>339</v>
      </c>
      <c r="J66" s="190">
        <v>87</v>
      </c>
      <c r="K66" s="1" t="s">
        <v>237</v>
      </c>
      <c r="L66" s="93"/>
      <c r="M66" t="s">
        <v>62</v>
      </c>
    </row>
    <row r="67" spans="1:13" ht="12.75">
      <c r="A67" s="17"/>
      <c r="C67" s="40">
        <f>SUM(C4:C66)</f>
        <v>149</v>
      </c>
      <c r="D67" s="40">
        <f>SUM(D4:D66)</f>
        <v>115</v>
      </c>
      <c r="E67" s="40">
        <f>SUM(E4:E66)</f>
        <v>264</v>
      </c>
      <c r="F67" s="40">
        <f>SUM(F4:F66)</f>
        <v>292</v>
      </c>
      <c r="G67" s="40">
        <f>SUM(G5+G7+G8+G9+G11+G14+G15+G16+G17+G18+G20+G22+G24+G29+G37+G38+G39+G40+G41+G42+G43+G44+G45+G46+G47+G48+G49+G51+G54+G55+G60+G66)</f>
        <v>-28</v>
      </c>
      <c r="H67"/>
      <c r="K67" s="23" t="s">
        <v>111</v>
      </c>
      <c r="L67" s="15">
        <f>SUM(L4:L66)</f>
        <v>324653.04</v>
      </c>
      <c r="M67" t="s">
        <v>62</v>
      </c>
    </row>
    <row r="68" spans="1:11" ht="12.75">
      <c r="A68" s="47">
        <v>40302</v>
      </c>
      <c r="B68" s="42" t="s">
        <v>370</v>
      </c>
      <c r="D68" s="1"/>
      <c r="E68" s="1"/>
      <c r="H68"/>
      <c r="K68" s="1"/>
    </row>
    <row r="69" spans="1:12" ht="13.5" thickBot="1">
      <c r="A69" s="318">
        <v>40410</v>
      </c>
      <c r="B69" s="44" t="s">
        <v>704</v>
      </c>
      <c r="D69" s="1"/>
      <c r="E69" s="1"/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14">
        <v>40539</v>
      </c>
      <c r="B70" s="46" t="s">
        <v>708</v>
      </c>
      <c r="D70" s="1"/>
      <c r="E70" s="175"/>
      <c r="F70" s="234" t="s">
        <v>42</v>
      </c>
      <c r="G70" s="235">
        <f>SUM(E8+E14+E15+E16+E17+E18+E19+E22+E47+E51+E52+E53)</f>
        <v>160</v>
      </c>
      <c r="H70"/>
      <c r="I70" s="14"/>
      <c r="J70" s="14"/>
      <c r="K70" s="242" t="s">
        <v>42</v>
      </c>
      <c r="L70" s="243">
        <f>SUM(L8+L14+L15+L16+L17+L18+L19+L22+L47+L51+L52+L53)</f>
        <v>99856.3</v>
      </c>
      <c r="M70" s="168" t="s">
        <v>62</v>
      </c>
    </row>
    <row r="71" spans="3:13" ht="12.75">
      <c r="C71" s="4"/>
      <c r="D71" s="5" t="s">
        <v>322</v>
      </c>
      <c r="E71" s="178"/>
      <c r="F71" s="236" t="s">
        <v>43</v>
      </c>
      <c r="G71" s="237">
        <f>SUM(E4+E5+E6+E7+E20+E24+E27+E54)</f>
        <v>19</v>
      </c>
      <c r="H71"/>
      <c r="I71" s="14"/>
      <c r="J71" s="14"/>
      <c r="K71" s="244" t="s">
        <v>43</v>
      </c>
      <c r="L71" s="245">
        <f>SUM(L4+L5+L6+L7+L20+L24+L25+L26+L27+L54)</f>
        <v>21787.36</v>
      </c>
      <c r="M71" s="246" t="s">
        <v>62</v>
      </c>
    </row>
    <row r="72" spans="2:13" ht="12.75">
      <c r="B72" s="13"/>
      <c r="D72" s="1"/>
      <c r="E72" s="178"/>
      <c r="F72" s="236" t="s">
        <v>44</v>
      </c>
      <c r="G72" s="238">
        <f>SUM(E9+E10+E11+E12+E21+E29+E30+E31+E32+E37+E38+E39+E40+E41+E42+E43+E44+E45+E46+E48+E49+E55+E56+E60+E61+E66)</f>
        <v>85</v>
      </c>
      <c r="I72" s="14"/>
      <c r="J72" s="14"/>
      <c r="K72" s="244" t="s">
        <v>44</v>
      </c>
      <c r="L72" s="245">
        <f>SUM(L9+L10+L11+L12+L21+L29+L30+L31+L32+L33+L34+L35+L37+L38+L39+L40+L41+L42+L43+L44+L45+L46+L48+L49+L55+L56+L57+L58+L60+L61+L62+L63+L64+L66)</f>
        <v>203009.38000000003</v>
      </c>
      <c r="M72" s="246" t="s">
        <v>62</v>
      </c>
    </row>
    <row r="73" spans="3:13" ht="13.5" thickBot="1">
      <c r="C73" s="17"/>
      <c r="D73" s="17"/>
      <c r="E73" s="239"/>
      <c r="F73" s="240" t="s">
        <v>47</v>
      </c>
      <c r="G73" s="241">
        <f>SUM(G70:G72)</f>
        <v>264</v>
      </c>
      <c r="H73"/>
      <c r="I73" s="15"/>
      <c r="J73" s="15"/>
      <c r="K73" s="247" t="s">
        <v>47</v>
      </c>
      <c r="L73" s="248">
        <f>SUM(L70:L72)</f>
        <v>324653.04000000004</v>
      </c>
      <c r="M73" s="249" t="s">
        <v>62</v>
      </c>
    </row>
    <row r="74" spans="1:8" ht="13.5" thickBot="1">
      <c r="A74" s="304"/>
      <c r="B74" s="303" t="s">
        <v>362</v>
      </c>
      <c r="C74" s="90"/>
      <c r="D74" s="17"/>
      <c r="H74"/>
    </row>
    <row r="75" spans="1:8" ht="13.5" thickBot="1">
      <c r="A75" s="303" t="s">
        <v>356</v>
      </c>
      <c r="B75" s="299" t="s">
        <v>359</v>
      </c>
      <c r="C75" s="301">
        <f>SUM(F29+F37+F38+F39+F40+F41+F42+F43+F44+F45+F46+F48+F49+F24+F66+F20)</f>
        <v>103</v>
      </c>
      <c r="D75" s="17"/>
      <c r="H75"/>
    </row>
    <row r="76" spans="1:8" ht="13.5" thickBot="1">
      <c r="A76" s="303" t="s">
        <v>357</v>
      </c>
      <c r="B76" s="299" t="s">
        <v>358</v>
      </c>
      <c r="C76" s="301">
        <f>SUM(F14+F15+F16+F17+F18+F47)</f>
        <v>143</v>
      </c>
      <c r="D76" s="17"/>
      <c r="H76"/>
    </row>
    <row r="77" spans="1:8" ht="13.5" thickBot="1">
      <c r="A77" s="303" t="s">
        <v>360</v>
      </c>
      <c r="B77" s="300" t="s">
        <v>361</v>
      </c>
      <c r="C77" s="302">
        <f>SUM(F51+F54+F55)</f>
        <v>25</v>
      </c>
      <c r="D77" s="1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</sheetData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A   - April  2010</oddHeader>
    <oddFooter>&amp;R&amp;8&amp;U&amp;F&amp;A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9"/>
  <sheetViews>
    <sheetView workbookViewId="0" topLeftCell="A1">
      <selection activeCell="A1" sqref="A1"/>
    </sheetView>
  </sheetViews>
  <sheetFormatPr defaultColWidth="11.421875" defaultRowHeight="12.75"/>
  <cols>
    <col min="1" max="1" width="10.57421875" style="1" customWidth="1"/>
    <col min="2" max="2" width="7.00390625" style="1" customWidth="1"/>
    <col min="3" max="3" width="26.8515625" style="8" customWidth="1"/>
    <col min="4" max="4" width="22.7109375" style="8" customWidth="1"/>
    <col min="5" max="5" width="22.28125" style="8" customWidth="1"/>
    <col min="6" max="6" width="13.57421875" style="8" customWidth="1"/>
  </cols>
  <sheetData>
    <row r="1" spans="1:6" ht="12.75">
      <c r="A1" s="4" t="s">
        <v>80</v>
      </c>
      <c r="B1" s="4" t="s">
        <v>82</v>
      </c>
      <c r="C1" s="4" t="s">
        <v>0</v>
      </c>
      <c r="D1" s="4" t="s">
        <v>77</v>
      </c>
      <c r="E1" s="4" t="s">
        <v>78</v>
      </c>
      <c r="F1" s="16"/>
    </row>
    <row r="2" spans="1:6" ht="12.75">
      <c r="A2" s="4" t="s">
        <v>81</v>
      </c>
      <c r="B2" s="4" t="s">
        <v>0</v>
      </c>
      <c r="F2" s="4" t="s">
        <v>172</v>
      </c>
    </row>
    <row r="3" ht="4.5" customHeight="1"/>
    <row r="4" spans="1:6" ht="12" customHeight="1">
      <c r="A4" s="1" t="s">
        <v>431</v>
      </c>
      <c r="B4" s="1">
        <v>1</v>
      </c>
      <c r="C4" t="s">
        <v>432</v>
      </c>
      <c r="D4" t="s">
        <v>433</v>
      </c>
      <c r="E4" t="s">
        <v>374</v>
      </c>
      <c r="F4" t="s">
        <v>434</v>
      </c>
    </row>
    <row r="5" spans="1:6" ht="12.75">
      <c r="A5" s="1" t="s">
        <v>431</v>
      </c>
      <c r="B5" s="1">
        <v>1</v>
      </c>
      <c r="C5" t="s">
        <v>432</v>
      </c>
      <c r="D5" t="s">
        <v>433</v>
      </c>
      <c r="E5" t="s">
        <v>377</v>
      </c>
      <c r="F5" t="s">
        <v>434</v>
      </c>
    </row>
    <row r="6" spans="1:6" ht="13.5" customHeight="1">
      <c r="A6" s="1" t="s">
        <v>431</v>
      </c>
      <c r="B6" s="1">
        <v>1</v>
      </c>
      <c r="C6" t="s">
        <v>432</v>
      </c>
      <c r="D6" t="s">
        <v>435</v>
      </c>
      <c r="E6" t="s">
        <v>374</v>
      </c>
      <c r="F6" t="s">
        <v>436</v>
      </c>
    </row>
    <row r="7" spans="1:6" ht="12.75">
      <c r="A7" s="1" t="s">
        <v>431</v>
      </c>
      <c r="B7" s="1">
        <v>3</v>
      </c>
      <c r="C7" t="s">
        <v>432</v>
      </c>
      <c r="D7" t="s">
        <v>433</v>
      </c>
      <c r="E7" t="s">
        <v>398</v>
      </c>
      <c r="F7" t="s">
        <v>436</v>
      </c>
    </row>
    <row r="8" spans="1:6" ht="12.75">
      <c r="A8" s="1" t="s">
        <v>431</v>
      </c>
      <c r="B8" s="1">
        <v>1</v>
      </c>
      <c r="C8" t="s">
        <v>437</v>
      </c>
      <c r="D8" t="s">
        <v>438</v>
      </c>
      <c r="E8" t="s">
        <v>374</v>
      </c>
      <c r="F8" t="s">
        <v>436</v>
      </c>
    </row>
    <row r="9" spans="1:6" ht="12.75">
      <c r="A9" s="1" t="s">
        <v>431</v>
      </c>
      <c r="B9" s="1">
        <v>1</v>
      </c>
      <c r="C9" t="s">
        <v>437</v>
      </c>
      <c r="D9" t="s">
        <v>439</v>
      </c>
      <c r="E9" t="s">
        <v>374</v>
      </c>
      <c r="F9" t="s">
        <v>436</v>
      </c>
    </row>
    <row r="10" spans="1:6" ht="12.75">
      <c r="A10" s="1" t="s">
        <v>431</v>
      </c>
      <c r="B10" s="1">
        <v>1</v>
      </c>
      <c r="C10" t="s">
        <v>437</v>
      </c>
      <c r="D10" t="s">
        <v>433</v>
      </c>
      <c r="E10" t="s">
        <v>398</v>
      </c>
      <c r="F10" t="s">
        <v>436</v>
      </c>
    </row>
    <row r="11" spans="1:6" ht="12.75">
      <c r="A11" s="1" t="s">
        <v>431</v>
      </c>
      <c r="B11" s="1">
        <v>1</v>
      </c>
      <c r="C11" t="s">
        <v>437</v>
      </c>
      <c r="D11" t="s">
        <v>433</v>
      </c>
      <c r="E11" t="s">
        <v>377</v>
      </c>
      <c r="F11" t="s">
        <v>436</v>
      </c>
    </row>
    <row r="12" spans="1:6" ht="12.75">
      <c r="A12" s="1" t="s">
        <v>440</v>
      </c>
      <c r="B12" s="1">
        <v>1</v>
      </c>
      <c r="C12" t="s">
        <v>441</v>
      </c>
      <c r="D12" t="s">
        <v>442</v>
      </c>
      <c r="E12" t="s">
        <v>374</v>
      </c>
      <c r="F12" t="s">
        <v>436</v>
      </c>
    </row>
    <row r="13" spans="1:6" ht="12.75">
      <c r="A13" s="1" t="s">
        <v>371</v>
      </c>
      <c r="B13" s="1">
        <v>1</v>
      </c>
      <c r="C13" t="s">
        <v>372</v>
      </c>
      <c r="D13" t="s">
        <v>389</v>
      </c>
      <c r="E13" t="s">
        <v>377</v>
      </c>
      <c r="F13" t="s">
        <v>434</v>
      </c>
    </row>
    <row r="14" spans="1:6" ht="12.75">
      <c r="A14" s="1" t="s">
        <v>371</v>
      </c>
      <c r="B14" s="1">
        <v>1</v>
      </c>
      <c r="C14" t="s">
        <v>372</v>
      </c>
      <c r="D14" t="s">
        <v>443</v>
      </c>
      <c r="E14" t="s">
        <v>374</v>
      </c>
      <c r="F14" t="s">
        <v>436</v>
      </c>
    </row>
    <row r="15" spans="1:6" ht="12.75">
      <c r="A15" s="1" t="s">
        <v>6</v>
      </c>
      <c r="B15" s="1">
        <v>1</v>
      </c>
      <c r="C15" t="s">
        <v>444</v>
      </c>
      <c r="D15" t="s">
        <v>438</v>
      </c>
      <c r="E15" t="s">
        <v>374</v>
      </c>
      <c r="F15" t="s">
        <v>434</v>
      </c>
    </row>
    <row r="16" spans="1:6" ht="12.75">
      <c r="A16" s="1" t="s">
        <v>6</v>
      </c>
      <c r="B16" s="1">
        <v>1</v>
      </c>
      <c r="C16" t="s">
        <v>444</v>
      </c>
      <c r="D16" t="s">
        <v>438</v>
      </c>
      <c r="E16" t="s">
        <v>374</v>
      </c>
      <c r="F16" t="s">
        <v>436</v>
      </c>
    </row>
    <row r="17" spans="1:6" ht="12.75">
      <c r="A17" s="1" t="s">
        <v>6</v>
      </c>
      <c r="B17" s="1">
        <v>1</v>
      </c>
      <c r="C17" t="s">
        <v>445</v>
      </c>
      <c r="D17" t="s">
        <v>438</v>
      </c>
      <c r="E17" t="s">
        <v>374</v>
      </c>
      <c r="F17" t="s">
        <v>436</v>
      </c>
    </row>
    <row r="18" spans="1:6" ht="12.75">
      <c r="A18" s="1" t="s">
        <v>48</v>
      </c>
      <c r="B18" s="1">
        <v>1</v>
      </c>
      <c r="C18" t="s">
        <v>446</v>
      </c>
      <c r="D18" t="s">
        <v>447</v>
      </c>
      <c r="E18" t="s">
        <v>374</v>
      </c>
      <c r="F18" t="s">
        <v>434</v>
      </c>
    </row>
    <row r="19" spans="1:6" ht="12.75">
      <c r="A19" s="1" t="s">
        <v>448</v>
      </c>
      <c r="B19" s="1">
        <v>1</v>
      </c>
      <c r="C19" t="s">
        <v>449</v>
      </c>
      <c r="D19" t="s">
        <v>450</v>
      </c>
      <c r="E19" t="s">
        <v>374</v>
      </c>
      <c r="F19" t="s">
        <v>434</v>
      </c>
    </row>
    <row r="20" spans="1:6" ht="12.75">
      <c r="A20" s="1" t="s">
        <v>378</v>
      </c>
      <c r="B20" s="1">
        <v>1</v>
      </c>
      <c r="C20" t="s">
        <v>218</v>
      </c>
      <c r="D20" t="s">
        <v>450</v>
      </c>
      <c r="E20" t="s">
        <v>374</v>
      </c>
      <c r="F20" t="s">
        <v>436</v>
      </c>
    </row>
    <row r="21" spans="1:6" ht="12.75">
      <c r="A21" s="1" t="s">
        <v>378</v>
      </c>
      <c r="B21" s="1">
        <v>1</v>
      </c>
      <c r="C21" t="s">
        <v>218</v>
      </c>
      <c r="D21" t="s">
        <v>451</v>
      </c>
      <c r="E21" t="s">
        <v>374</v>
      </c>
      <c r="F21" t="s">
        <v>436</v>
      </c>
    </row>
    <row r="22" spans="1:6" ht="12.75">
      <c r="A22" s="1" t="s">
        <v>380</v>
      </c>
      <c r="B22" s="1">
        <v>1</v>
      </c>
      <c r="C22" t="s">
        <v>7</v>
      </c>
      <c r="D22" t="s">
        <v>452</v>
      </c>
      <c r="E22" t="s">
        <v>374</v>
      </c>
      <c r="F22" t="s">
        <v>434</v>
      </c>
    </row>
    <row r="23" spans="1:6" ht="12.75">
      <c r="A23" s="1" t="s">
        <v>380</v>
      </c>
      <c r="B23" s="1">
        <v>1</v>
      </c>
      <c r="C23" t="s">
        <v>7</v>
      </c>
      <c r="D23" t="s">
        <v>453</v>
      </c>
      <c r="E23" t="s">
        <v>374</v>
      </c>
      <c r="F23" t="s">
        <v>434</v>
      </c>
    </row>
    <row r="24" spans="1:6" ht="12.75">
      <c r="A24" s="1" t="s">
        <v>380</v>
      </c>
      <c r="B24" s="1">
        <v>1</v>
      </c>
      <c r="C24" t="s">
        <v>7</v>
      </c>
      <c r="D24" t="s">
        <v>454</v>
      </c>
      <c r="E24" t="s">
        <v>418</v>
      </c>
      <c r="F24" t="s">
        <v>434</v>
      </c>
    </row>
    <row r="25" spans="1:6" ht="12.75">
      <c r="A25" s="1" t="s">
        <v>380</v>
      </c>
      <c r="B25" s="1">
        <v>1</v>
      </c>
      <c r="C25" t="s">
        <v>7</v>
      </c>
      <c r="D25" t="s">
        <v>420</v>
      </c>
      <c r="E25" t="s">
        <v>398</v>
      </c>
      <c r="F25" t="s">
        <v>434</v>
      </c>
    </row>
    <row r="26" spans="1:6" ht="12.75">
      <c r="A26" s="1" t="s">
        <v>380</v>
      </c>
      <c r="B26" s="1">
        <v>1</v>
      </c>
      <c r="C26" t="s">
        <v>7</v>
      </c>
      <c r="D26" t="s">
        <v>450</v>
      </c>
      <c r="E26" t="s">
        <v>377</v>
      </c>
      <c r="F26" t="s">
        <v>434</v>
      </c>
    </row>
    <row r="27" spans="1:6" ht="12.75">
      <c r="A27" s="1" t="s">
        <v>380</v>
      </c>
      <c r="B27" s="1">
        <v>1</v>
      </c>
      <c r="C27" t="s">
        <v>7</v>
      </c>
      <c r="D27" t="s">
        <v>455</v>
      </c>
      <c r="E27" t="s">
        <v>377</v>
      </c>
      <c r="F27" t="s">
        <v>434</v>
      </c>
    </row>
    <row r="28" spans="1:6" ht="12.75">
      <c r="A28" s="1" t="s">
        <v>380</v>
      </c>
      <c r="B28" s="1">
        <v>1</v>
      </c>
      <c r="C28" t="s">
        <v>7</v>
      </c>
      <c r="D28" t="s">
        <v>456</v>
      </c>
      <c r="E28" t="s">
        <v>374</v>
      </c>
      <c r="F28" t="s">
        <v>436</v>
      </c>
    </row>
    <row r="29" spans="1:6" ht="12.75">
      <c r="A29" s="1" t="s">
        <v>380</v>
      </c>
      <c r="B29" s="1">
        <v>1</v>
      </c>
      <c r="C29" t="s">
        <v>7</v>
      </c>
      <c r="D29" t="s">
        <v>457</v>
      </c>
      <c r="E29" t="s">
        <v>374</v>
      </c>
      <c r="F29" t="s">
        <v>436</v>
      </c>
    </row>
    <row r="30" spans="1:6" ht="12.75">
      <c r="A30" s="1" t="s">
        <v>380</v>
      </c>
      <c r="B30" s="1">
        <v>2</v>
      </c>
      <c r="C30" t="s">
        <v>7</v>
      </c>
      <c r="D30" t="s">
        <v>420</v>
      </c>
      <c r="E30" t="s">
        <v>374</v>
      </c>
      <c r="F30" t="s">
        <v>436</v>
      </c>
    </row>
    <row r="31" spans="1:6" ht="12.75">
      <c r="A31" s="1" t="s">
        <v>380</v>
      </c>
      <c r="B31" s="1">
        <v>1</v>
      </c>
      <c r="C31" t="s">
        <v>7</v>
      </c>
      <c r="D31" t="s">
        <v>458</v>
      </c>
      <c r="E31" t="s">
        <v>398</v>
      </c>
      <c r="F31" t="s">
        <v>436</v>
      </c>
    </row>
    <row r="32" spans="1:6" ht="12.75">
      <c r="A32" s="1" t="s">
        <v>380</v>
      </c>
      <c r="B32" s="1">
        <v>1</v>
      </c>
      <c r="C32" t="s">
        <v>7</v>
      </c>
      <c r="D32" t="s">
        <v>459</v>
      </c>
      <c r="E32" t="s">
        <v>377</v>
      </c>
      <c r="F32" t="s">
        <v>436</v>
      </c>
    </row>
    <row r="33" spans="1:6" ht="12.75">
      <c r="A33" s="1" t="s">
        <v>8</v>
      </c>
      <c r="B33" s="1">
        <v>1</v>
      </c>
      <c r="C33" t="s">
        <v>9</v>
      </c>
      <c r="D33" t="s">
        <v>460</v>
      </c>
      <c r="E33" t="s">
        <v>374</v>
      </c>
      <c r="F33" t="s">
        <v>434</v>
      </c>
    </row>
    <row r="34" spans="1:6" ht="12.75">
      <c r="A34" s="1" t="s">
        <v>8</v>
      </c>
      <c r="B34" s="1">
        <v>1</v>
      </c>
      <c r="C34" t="s">
        <v>9</v>
      </c>
      <c r="D34" t="s">
        <v>461</v>
      </c>
      <c r="E34" t="s">
        <v>374</v>
      </c>
      <c r="F34" t="s">
        <v>434</v>
      </c>
    </row>
    <row r="35" spans="1:6" ht="12.75">
      <c r="A35" s="1" t="s">
        <v>8</v>
      </c>
      <c r="B35" s="1">
        <v>1</v>
      </c>
      <c r="C35" t="s">
        <v>9</v>
      </c>
      <c r="D35" t="s">
        <v>462</v>
      </c>
      <c r="E35" t="s">
        <v>398</v>
      </c>
      <c r="F35" t="s">
        <v>434</v>
      </c>
    </row>
    <row r="36" spans="1:6" ht="12.75">
      <c r="A36" s="1" t="s">
        <v>8</v>
      </c>
      <c r="B36" s="1">
        <v>1</v>
      </c>
      <c r="C36" t="s">
        <v>9</v>
      </c>
      <c r="D36" t="s">
        <v>463</v>
      </c>
      <c r="E36" t="s">
        <v>377</v>
      </c>
      <c r="F36" t="s">
        <v>434</v>
      </c>
    </row>
    <row r="37" spans="1:6" ht="12.75">
      <c r="A37" s="1" t="s">
        <v>8</v>
      </c>
      <c r="B37" s="1">
        <v>2</v>
      </c>
      <c r="C37" t="s">
        <v>9</v>
      </c>
      <c r="D37" t="s">
        <v>389</v>
      </c>
      <c r="E37" t="s">
        <v>377</v>
      </c>
      <c r="F37" t="s">
        <v>434</v>
      </c>
    </row>
    <row r="38" spans="1:6" ht="12.75">
      <c r="A38" s="1" t="s">
        <v>8</v>
      </c>
      <c r="B38" s="1">
        <v>1</v>
      </c>
      <c r="C38" t="s">
        <v>9</v>
      </c>
      <c r="D38" t="s">
        <v>464</v>
      </c>
      <c r="E38" t="s">
        <v>374</v>
      </c>
      <c r="F38" t="s">
        <v>436</v>
      </c>
    </row>
    <row r="39" spans="1:6" ht="12.75">
      <c r="A39" s="1" t="s">
        <v>8</v>
      </c>
      <c r="B39" s="1">
        <v>1</v>
      </c>
      <c r="C39" t="s">
        <v>9</v>
      </c>
      <c r="D39" t="s">
        <v>465</v>
      </c>
      <c r="E39" t="s">
        <v>398</v>
      </c>
      <c r="F39" t="s">
        <v>436</v>
      </c>
    </row>
    <row r="40" spans="1:6" ht="12.75">
      <c r="A40" s="1" t="s">
        <v>8</v>
      </c>
      <c r="B40" s="1">
        <v>2</v>
      </c>
      <c r="C40" t="s">
        <v>9</v>
      </c>
      <c r="D40" t="s">
        <v>466</v>
      </c>
      <c r="E40" t="s">
        <v>398</v>
      </c>
      <c r="F40" t="s">
        <v>436</v>
      </c>
    </row>
    <row r="41" spans="1:6" ht="12.75">
      <c r="A41" s="1" t="s">
        <v>8</v>
      </c>
      <c r="B41" s="1">
        <v>6</v>
      </c>
      <c r="C41" t="s">
        <v>9</v>
      </c>
      <c r="D41" t="s">
        <v>466</v>
      </c>
      <c r="E41" t="s">
        <v>377</v>
      </c>
      <c r="F41" t="s">
        <v>436</v>
      </c>
    </row>
    <row r="42" spans="1:6" ht="12.75">
      <c r="A42" s="1" t="s">
        <v>10</v>
      </c>
      <c r="B42" s="1">
        <v>2</v>
      </c>
      <c r="C42" t="s">
        <v>467</v>
      </c>
      <c r="D42" t="s">
        <v>468</v>
      </c>
      <c r="E42" t="s">
        <v>374</v>
      </c>
      <c r="F42" t="s">
        <v>434</v>
      </c>
    </row>
    <row r="43" spans="1:6" ht="12.75">
      <c r="A43" s="1" t="s">
        <v>10</v>
      </c>
      <c r="B43" s="1">
        <v>1</v>
      </c>
      <c r="C43" t="s">
        <v>467</v>
      </c>
      <c r="D43" t="s">
        <v>389</v>
      </c>
      <c r="E43" t="s">
        <v>374</v>
      </c>
      <c r="F43" t="s">
        <v>434</v>
      </c>
    </row>
    <row r="44" spans="1:6" ht="12.75">
      <c r="A44" s="1" t="s">
        <v>10</v>
      </c>
      <c r="B44" s="1">
        <v>1</v>
      </c>
      <c r="C44" t="s">
        <v>467</v>
      </c>
      <c r="D44" t="s">
        <v>466</v>
      </c>
      <c r="E44" t="s">
        <v>374</v>
      </c>
      <c r="F44" t="s">
        <v>434</v>
      </c>
    </row>
    <row r="45" spans="1:6" ht="12.75">
      <c r="A45" s="1" t="s">
        <v>10</v>
      </c>
      <c r="B45" s="1">
        <v>1</v>
      </c>
      <c r="C45" t="s">
        <v>467</v>
      </c>
      <c r="D45" t="s">
        <v>465</v>
      </c>
      <c r="E45" t="s">
        <v>398</v>
      </c>
      <c r="F45" t="s">
        <v>434</v>
      </c>
    </row>
    <row r="46" spans="1:6" ht="12.75">
      <c r="A46" s="1" t="s">
        <v>10</v>
      </c>
      <c r="B46" s="1">
        <v>1</v>
      </c>
      <c r="C46" t="s">
        <v>467</v>
      </c>
      <c r="D46" t="s">
        <v>465</v>
      </c>
      <c r="E46" t="s">
        <v>377</v>
      </c>
      <c r="F46" t="s">
        <v>434</v>
      </c>
    </row>
    <row r="47" spans="1:6" ht="12.75">
      <c r="A47" s="1" t="s">
        <v>10</v>
      </c>
      <c r="B47" s="1">
        <v>2</v>
      </c>
      <c r="C47" t="s">
        <v>467</v>
      </c>
      <c r="D47" t="s">
        <v>389</v>
      </c>
      <c r="E47" t="s">
        <v>377</v>
      </c>
      <c r="F47" t="s">
        <v>434</v>
      </c>
    </row>
    <row r="48" spans="1:6" ht="12.75">
      <c r="A48" s="1" t="s">
        <v>10</v>
      </c>
      <c r="B48" s="1">
        <v>1</v>
      </c>
      <c r="C48" t="s">
        <v>467</v>
      </c>
      <c r="D48" t="s">
        <v>466</v>
      </c>
      <c r="E48" t="s">
        <v>377</v>
      </c>
      <c r="F48" t="s">
        <v>434</v>
      </c>
    </row>
    <row r="49" spans="1:6" ht="12.75">
      <c r="A49" s="1" t="s">
        <v>10</v>
      </c>
      <c r="B49" s="1">
        <v>1</v>
      </c>
      <c r="C49" t="s">
        <v>467</v>
      </c>
      <c r="D49" t="s">
        <v>469</v>
      </c>
      <c r="E49" t="s">
        <v>377</v>
      </c>
      <c r="F49" t="s">
        <v>434</v>
      </c>
    </row>
    <row r="50" spans="1:6" ht="12.75">
      <c r="A50" s="1" t="s">
        <v>10</v>
      </c>
      <c r="B50" s="1">
        <v>1</v>
      </c>
      <c r="C50" t="s">
        <v>467</v>
      </c>
      <c r="D50" t="s">
        <v>470</v>
      </c>
      <c r="E50" t="s">
        <v>408</v>
      </c>
      <c r="F50" t="s">
        <v>436</v>
      </c>
    </row>
    <row r="51" spans="1:6" ht="12.75">
      <c r="A51" s="1" t="s">
        <v>10</v>
      </c>
      <c r="B51" s="1">
        <v>1</v>
      </c>
      <c r="C51" t="s">
        <v>467</v>
      </c>
      <c r="D51" t="s">
        <v>471</v>
      </c>
      <c r="E51" t="s">
        <v>408</v>
      </c>
      <c r="F51" t="s">
        <v>436</v>
      </c>
    </row>
    <row r="52" spans="1:6" ht="12.75">
      <c r="A52" s="1" t="s">
        <v>10</v>
      </c>
      <c r="B52" s="1">
        <v>1</v>
      </c>
      <c r="C52" t="s">
        <v>467</v>
      </c>
      <c r="D52" t="s">
        <v>472</v>
      </c>
      <c r="E52" t="s">
        <v>408</v>
      </c>
      <c r="F52" t="s">
        <v>436</v>
      </c>
    </row>
    <row r="53" spans="1:6" ht="12.75">
      <c r="A53" s="1" t="s">
        <v>10</v>
      </c>
      <c r="B53" s="1">
        <v>1</v>
      </c>
      <c r="C53" t="s">
        <v>467</v>
      </c>
      <c r="D53" t="s">
        <v>389</v>
      </c>
      <c r="E53" t="s">
        <v>374</v>
      </c>
      <c r="F53" t="s">
        <v>436</v>
      </c>
    </row>
    <row r="54" spans="1:6" ht="12.75">
      <c r="A54" s="1" t="s">
        <v>10</v>
      </c>
      <c r="B54" s="1">
        <v>1</v>
      </c>
      <c r="C54" t="s">
        <v>467</v>
      </c>
      <c r="D54" t="s">
        <v>473</v>
      </c>
      <c r="E54" t="s">
        <v>374</v>
      </c>
      <c r="F54" t="s">
        <v>436</v>
      </c>
    </row>
    <row r="55" spans="1:6" ht="12.75">
      <c r="A55" s="1" t="s">
        <v>10</v>
      </c>
      <c r="B55" s="1">
        <v>4</v>
      </c>
      <c r="C55" t="s">
        <v>467</v>
      </c>
      <c r="D55" t="s">
        <v>466</v>
      </c>
      <c r="E55" t="s">
        <v>374</v>
      </c>
      <c r="F55" t="s">
        <v>436</v>
      </c>
    </row>
    <row r="56" spans="1:6" ht="12.75">
      <c r="A56" s="1" t="s">
        <v>10</v>
      </c>
      <c r="B56" s="1">
        <v>1</v>
      </c>
      <c r="C56" t="s">
        <v>467</v>
      </c>
      <c r="D56" t="s">
        <v>474</v>
      </c>
      <c r="E56" t="s">
        <v>374</v>
      </c>
      <c r="F56" t="s">
        <v>436</v>
      </c>
    </row>
    <row r="57" spans="1:6" ht="12.75">
      <c r="A57" s="1" t="s">
        <v>10</v>
      </c>
      <c r="B57" s="1">
        <v>1</v>
      </c>
      <c r="C57" t="s">
        <v>467</v>
      </c>
      <c r="D57" t="s">
        <v>475</v>
      </c>
      <c r="E57" t="s">
        <v>398</v>
      </c>
      <c r="F57" t="s">
        <v>436</v>
      </c>
    </row>
    <row r="58" spans="1:6" ht="12.75">
      <c r="A58" s="1" t="s">
        <v>10</v>
      </c>
      <c r="B58" s="1">
        <v>1</v>
      </c>
      <c r="C58" t="s">
        <v>467</v>
      </c>
      <c r="D58" t="s">
        <v>476</v>
      </c>
      <c r="E58" t="s">
        <v>398</v>
      </c>
      <c r="F58" t="s">
        <v>436</v>
      </c>
    </row>
    <row r="59" spans="1:6" ht="12.75">
      <c r="A59" s="1" t="s">
        <v>10</v>
      </c>
      <c r="B59" s="1">
        <v>8</v>
      </c>
      <c r="C59" t="s">
        <v>467</v>
      </c>
      <c r="D59" t="s">
        <v>466</v>
      </c>
      <c r="E59" t="s">
        <v>377</v>
      </c>
      <c r="F59" t="s">
        <v>436</v>
      </c>
    </row>
    <row r="60" spans="1:6" ht="12.75">
      <c r="A60" s="1" t="s">
        <v>11</v>
      </c>
      <c r="B60" s="1">
        <v>7</v>
      </c>
      <c r="C60" t="s">
        <v>12</v>
      </c>
      <c r="D60" t="s">
        <v>389</v>
      </c>
      <c r="E60" t="s">
        <v>374</v>
      </c>
      <c r="F60" t="s">
        <v>434</v>
      </c>
    </row>
    <row r="61" spans="1:6" ht="12.75">
      <c r="A61" s="1" t="s">
        <v>11</v>
      </c>
      <c r="B61" s="1">
        <v>1</v>
      </c>
      <c r="C61" t="s">
        <v>12</v>
      </c>
      <c r="D61" t="s">
        <v>466</v>
      </c>
      <c r="E61" t="s">
        <v>398</v>
      </c>
      <c r="F61" t="s">
        <v>434</v>
      </c>
    </row>
    <row r="62" spans="1:6" ht="12.75">
      <c r="A62" s="1" t="s">
        <v>11</v>
      </c>
      <c r="B62" s="1">
        <v>14</v>
      </c>
      <c r="C62" t="s">
        <v>12</v>
      </c>
      <c r="D62" t="s">
        <v>389</v>
      </c>
      <c r="E62" t="s">
        <v>377</v>
      </c>
      <c r="F62" t="s">
        <v>434</v>
      </c>
    </row>
    <row r="63" spans="1:6" ht="12.75">
      <c r="A63" s="1" t="s">
        <v>11</v>
      </c>
      <c r="B63" s="1">
        <v>1</v>
      </c>
      <c r="C63" t="s">
        <v>12</v>
      </c>
      <c r="D63" t="s">
        <v>384</v>
      </c>
      <c r="E63" t="s">
        <v>377</v>
      </c>
      <c r="F63" t="s">
        <v>434</v>
      </c>
    </row>
    <row r="64" spans="1:6" ht="12.75">
      <c r="A64" s="1" t="s">
        <v>11</v>
      </c>
      <c r="B64" s="1">
        <v>1</v>
      </c>
      <c r="C64" t="s">
        <v>12</v>
      </c>
      <c r="D64" t="s">
        <v>477</v>
      </c>
      <c r="E64" t="s">
        <v>377</v>
      </c>
      <c r="F64" t="s">
        <v>434</v>
      </c>
    </row>
    <row r="65" spans="1:6" ht="12.75">
      <c r="A65" s="1" t="s">
        <v>11</v>
      </c>
      <c r="B65" s="1">
        <v>2</v>
      </c>
      <c r="C65" t="s">
        <v>12</v>
      </c>
      <c r="D65" t="s">
        <v>466</v>
      </c>
      <c r="E65" t="s">
        <v>377</v>
      </c>
      <c r="F65" t="s">
        <v>434</v>
      </c>
    </row>
    <row r="66" spans="1:6" ht="12.75">
      <c r="A66" s="1" t="s">
        <v>11</v>
      </c>
      <c r="B66" s="1">
        <v>1</v>
      </c>
      <c r="C66" t="s">
        <v>12</v>
      </c>
      <c r="D66" t="s">
        <v>478</v>
      </c>
      <c r="E66" t="s">
        <v>377</v>
      </c>
      <c r="F66" t="s">
        <v>434</v>
      </c>
    </row>
    <row r="67" spans="1:6" ht="12.75">
      <c r="A67" s="1" t="s">
        <v>11</v>
      </c>
      <c r="B67" s="1">
        <v>1</v>
      </c>
      <c r="C67" t="s">
        <v>12</v>
      </c>
      <c r="D67" t="s">
        <v>466</v>
      </c>
      <c r="E67"/>
      <c r="F67" t="s">
        <v>436</v>
      </c>
    </row>
    <row r="68" spans="1:6" ht="12.75">
      <c r="A68" s="1" t="s">
        <v>11</v>
      </c>
      <c r="B68" s="1">
        <v>1</v>
      </c>
      <c r="C68" t="s">
        <v>12</v>
      </c>
      <c r="D68" t="s">
        <v>479</v>
      </c>
      <c r="E68" t="s">
        <v>374</v>
      </c>
      <c r="F68" t="s">
        <v>436</v>
      </c>
    </row>
    <row r="69" spans="1:6" ht="12.75">
      <c r="A69" s="1" t="s">
        <v>11</v>
      </c>
      <c r="B69" s="1">
        <v>1</v>
      </c>
      <c r="C69" t="s">
        <v>12</v>
      </c>
      <c r="D69" t="s">
        <v>384</v>
      </c>
      <c r="E69" t="s">
        <v>374</v>
      </c>
      <c r="F69" t="s">
        <v>436</v>
      </c>
    </row>
    <row r="70" spans="1:6" ht="12.75">
      <c r="A70" s="1" t="s">
        <v>11</v>
      </c>
      <c r="B70" s="1">
        <v>16</v>
      </c>
      <c r="C70" t="s">
        <v>12</v>
      </c>
      <c r="D70" t="s">
        <v>466</v>
      </c>
      <c r="E70" t="s">
        <v>374</v>
      </c>
      <c r="F70" t="s">
        <v>436</v>
      </c>
    </row>
    <row r="71" spans="1:6" ht="12.75">
      <c r="A71" s="1" t="s">
        <v>11</v>
      </c>
      <c r="B71" s="1">
        <v>1</v>
      </c>
      <c r="C71" t="s">
        <v>12</v>
      </c>
      <c r="D71" t="s">
        <v>478</v>
      </c>
      <c r="E71" t="s">
        <v>374</v>
      </c>
      <c r="F71" t="s">
        <v>436</v>
      </c>
    </row>
    <row r="72" spans="1:6" ht="12.75">
      <c r="A72" s="1" t="s">
        <v>11</v>
      </c>
      <c r="B72" s="1">
        <v>1</v>
      </c>
      <c r="C72" t="s">
        <v>12</v>
      </c>
      <c r="D72" t="s">
        <v>466</v>
      </c>
      <c r="E72" t="s">
        <v>398</v>
      </c>
      <c r="F72" t="s">
        <v>436</v>
      </c>
    </row>
    <row r="73" spans="1:6" ht="12.75">
      <c r="A73" s="1" t="s">
        <v>11</v>
      </c>
      <c r="B73" s="1">
        <v>1</v>
      </c>
      <c r="C73" t="s">
        <v>12</v>
      </c>
      <c r="D73" t="s">
        <v>443</v>
      </c>
      <c r="E73" t="s">
        <v>377</v>
      </c>
      <c r="F73" t="s">
        <v>436</v>
      </c>
    </row>
    <row r="74" spans="1:6" ht="12.75">
      <c r="A74" s="1" t="s">
        <v>11</v>
      </c>
      <c r="B74" s="1">
        <v>27</v>
      </c>
      <c r="C74" t="s">
        <v>12</v>
      </c>
      <c r="D74" t="s">
        <v>466</v>
      </c>
      <c r="E74" t="s">
        <v>377</v>
      </c>
      <c r="F74" t="s">
        <v>436</v>
      </c>
    </row>
    <row r="75" spans="1:6" ht="12.75">
      <c r="A75" s="1" t="s">
        <v>13</v>
      </c>
      <c r="B75" s="1">
        <v>1</v>
      </c>
      <c r="C75" t="s">
        <v>393</v>
      </c>
      <c r="D75" t="s">
        <v>476</v>
      </c>
      <c r="E75" t="s">
        <v>374</v>
      </c>
      <c r="F75" t="s">
        <v>434</v>
      </c>
    </row>
    <row r="76" spans="1:6" ht="12.75">
      <c r="A76" s="1" t="s">
        <v>13</v>
      </c>
      <c r="B76" s="1">
        <v>1</v>
      </c>
      <c r="C76" t="s">
        <v>393</v>
      </c>
      <c r="D76" t="s">
        <v>480</v>
      </c>
      <c r="E76" t="s">
        <v>374</v>
      </c>
      <c r="F76" t="s">
        <v>434</v>
      </c>
    </row>
    <row r="77" spans="1:6" ht="12.75">
      <c r="A77" s="1" t="s">
        <v>13</v>
      </c>
      <c r="B77" s="1">
        <v>1</v>
      </c>
      <c r="C77" t="s">
        <v>393</v>
      </c>
      <c r="D77" t="s">
        <v>481</v>
      </c>
      <c r="E77" t="s">
        <v>398</v>
      </c>
      <c r="F77" t="s">
        <v>434</v>
      </c>
    </row>
    <row r="78" spans="1:6" ht="12.75">
      <c r="A78" s="1" t="s">
        <v>13</v>
      </c>
      <c r="B78" s="1">
        <v>1</v>
      </c>
      <c r="C78" t="s">
        <v>393</v>
      </c>
      <c r="D78" t="s">
        <v>469</v>
      </c>
      <c r="E78" t="s">
        <v>377</v>
      </c>
      <c r="F78" t="s">
        <v>434</v>
      </c>
    </row>
    <row r="79" spans="1:6" ht="12.75">
      <c r="A79" s="1" t="s">
        <v>13</v>
      </c>
      <c r="B79" s="1">
        <v>1</v>
      </c>
      <c r="C79" t="s">
        <v>393</v>
      </c>
      <c r="D79" t="s">
        <v>482</v>
      </c>
      <c r="E79" t="s">
        <v>374</v>
      </c>
      <c r="F79" t="s">
        <v>436</v>
      </c>
    </row>
    <row r="80" spans="1:6" ht="12.75">
      <c r="A80" s="1" t="s">
        <v>13</v>
      </c>
      <c r="B80" s="1">
        <v>1</v>
      </c>
      <c r="C80" t="s">
        <v>393</v>
      </c>
      <c r="D80" t="s">
        <v>483</v>
      </c>
      <c r="E80" t="s">
        <v>374</v>
      </c>
      <c r="F80" t="s">
        <v>436</v>
      </c>
    </row>
    <row r="81" spans="1:6" ht="12.75">
      <c r="A81" s="1" t="s">
        <v>13</v>
      </c>
      <c r="B81" s="1">
        <v>1</v>
      </c>
      <c r="C81" t="s">
        <v>393</v>
      </c>
      <c r="D81" t="s">
        <v>480</v>
      </c>
      <c r="E81" t="s">
        <v>374</v>
      </c>
      <c r="F81" t="s">
        <v>436</v>
      </c>
    </row>
    <row r="82" spans="1:6" ht="12.75">
      <c r="A82" s="1" t="s">
        <v>13</v>
      </c>
      <c r="B82" s="1">
        <v>1</v>
      </c>
      <c r="C82" t="s">
        <v>393</v>
      </c>
      <c r="D82" t="s">
        <v>483</v>
      </c>
      <c r="E82" t="s">
        <v>418</v>
      </c>
      <c r="F82" t="s">
        <v>436</v>
      </c>
    </row>
    <row r="83" spans="1:6" ht="12.75">
      <c r="A83" s="1" t="s">
        <v>14</v>
      </c>
      <c r="B83" s="1">
        <v>1</v>
      </c>
      <c r="C83" t="s">
        <v>484</v>
      </c>
      <c r="D83" t="s">
        <v>485</v>
      </c>
      <c r="E83" t="s">
        <v>374</v>
      </c>
      <c r="F83" t="s">
        <v>434</v>
      </c>
    </row>
    <row r="84" spans="1:6" ht="12.75">
      <c r="A84" s="1" t="s">
        <v>14</v>
      </c>
      <c r="B84" s="1">
        <v>1</v>
      </c>
      <c r="C84" t="s">
        <v>396</v>
      </c>
      <c r="D84" t="s">
        <v>485</v>
      </c>
      <c r="E84" t="s">
        <v>374</v>
      </c>
      <c r="F84" t="s">
        <v>434</v>
      </c>
    </row>
    <row r="85" spans="1:6" ht="12.75">
      <c r="A85" s="1" t="s">
        <v>14</v>
      </c>
      <c r="B85" s="1">
        <v>1</v>
      </c>
      <c r="C85" t="s">
        <v>396</v>
      </c>
      <c r="D85" t="s">
        <v>485</v>
      </c>
      <c r="E85" t="s">
        <v>374</v>
      </c>
      <c r="F85" t="s">
        <v>434</v>
      </c>
    </row>
    <row r="86" spans="1:6" ht="12.75">
      <c r="A86" s="1" t="s">
        <v>14</v>
      </c>
      <c r="B86" s="1">
        <v>1</v>
      </c>
      <c r="C86" t="s">
        <v>396</v>
      </c>
      <c r="D86" t="s">
        <v>485</v>
      </c>
      <c r="E86" t="s">
        <v>374</v>
      </c>
      <c r="F86" t="s">
        <v>434</v>
      </c>
    </row>
    <row r="87" spans="1:6" ht="12.75">
      <c r="A87" s="1" t="s">
        <v>14</v>
      </c>
      <c r="B87" s="1">
        <v>1</v>
      </c>
      <c r="C87" t="s">
        <v>396</v>
      </c>
      <c r="D87" t="s">
        <v>485</v>
      </c>
      <c r="E87" t="s">
        <v>375</v>
      </c>
      <c r="F87" t="s">
        <v>434</v>
      </c>
    </row>
    <row r="88" spans="1:6" ht="12.75">
      <c r="A88" s="1" t="s">
        <v>14</v>
      </c>
      <c r="B88" s="1">
        <v>1</v>
      </c>
      <c r="C88" t="s">
        <v>396</v>
      </c>
      <c r="D88" t="s">
        <v>485</v>
      </c>
      <c r="E88" t="s">
        <v>375</v>
      </c>
      <c r="F88" t="s">
        <v>434</v>
      </c>
    </row>
    <row r="89" spans="1:6" ht="12.75">
      <c r="A89" s="1" t="s">
        <v>14</v>
      </c>
      <c r="B89" s="1">
        <v>1</v>
      </c>
      <c r="C89" t="s">
        <v>396</v>
      </c>
      <c r="D89" t="s">
        <v>485</v>
      </c>
      <c r="E89" t="s">
        <v>398</v>
      </c>
      <c r="F89" t="s">
        <v>434</v>
      </c>
    </row>
    <row r="90" spans="1:6" ht="12.75">
      <c r="A90" s="1" t="s">
        <v>14</v>
      </c>
      <c r="B90" s="1">
        <v>1</v>
      </c>
      <c r="C90" t="s">
        <v>396</v>
      </c>
      <c r="D90" t="s">
        <v>485</v>
      </c>
      <c r="E90" t="s">
        <v>377</v>
      </c>
      <c r="F90" t="s">
        <v>434</v>
      </c>
    </row>
    <row r="91" spans="1:6" ht="12.75">
      <c r="A91" s="1" t="s">
        <v>14</v>
      </c>
      <c r="B91" s="1">
        <v>1</v>
      </c>
      <c r="C91" t="s">
        <v>396</v>
      </c>
      <c r="D91" t="s">
        <v>485</v>
      </c>
      <c r="E91" t="s">
        <v>377</v>
      </c>
      <c r="F91" t="s">
        <v>434</v>
      </c>
    </row>
    <row r="92" spans="1:6" ht="12.75">
      <c r="A92" s="1" t="s">
        <v>14</v>
      </c>
      <c r="B92" s="1">
        <v>1</v>
      </c>
      <c r="C92" t="s">
        <v>396</v>
      </c>
      <c r="D92" t="s">
        <v>485</v>
      </c>
      <c r="E92" t="s">
        <v>374</v>
      </c>
      <c r="F92" t="s">
        <v>436</v>
      </c>
    </row>
    <row r="93" spans="1:6" ht="12.75">
      <c r="A93" s="1" t="s">
        <v>14</v>
      </c>
      <c r="B93" s="1">
        <v>1</v>
      </c>
      <c r="C93" t="s">
        <v>396</v>
      </c>
      <c r="D93" t="s">
        <v>485</v>
      </c>
      <c r="E93" t="s">
        <v>375</v>
      </c>
      <c r="F93" t="s">
        <v>436</v>
      </c>
    </row>
    <row r="94" spans="1:6" ht="12.75">
      <c r="A94" s="1" t="s">
        <v>14</v>
      </c>
      <c r="B94" s="1">
        <v>1</v>
      </c>
      <c r="C94" t="s">
        <v>396</v>
      </c>
      <c r="D94" t="s">
        <v>485</v>
      </c>
      <c r="E94"/>
      <c r="F94" t="s">
        <v>486</v>
      </c>
    </row>
    <row r="95" spans="1:6" ht="12.75">
      <c r="A95" s="1" t="s">
        <v>14</v>
      </c>
      <c r="B95" s="1">
        <v>1</v>
      </c>
      <c r="C95" t="s">
        <v>397</v>
      </c>
      <c r="D95" t="s">
        <v>485</v>
      </c>
      <c r="E95" t="s">
        <v>374</v>
      </c>
      <c r="F95" t="s">
        <v>434</v>
      </c>
    </row>
    <row r="96" spans="1:6" ht="12.75">
      <c r="A96" s="1" t="s">
        <v>14</v>
      </c>
      <c r="B96" s="1">
        <v>2</v>
      </c>
      <c r="C96" t="s">
        <v>397</v>
      </c>
      <c r="D96" t="s">
        <v>485</v>
      </c>
      <c r="E96" t="s">
        <v>374</v>
      </c>
      <c r="F96" t="s">
        <v>434</v>
      </c>
    </row>
    <row r="97" spans="1:6" ht="12.75">
      <c r="A97" s="1" t="s">
        <v>14</v>
      </c>
      <c r="B97" s="1">
        <v>1</v>
      </c>
      <c r="C97" t="s">
        <v>397</v>
      </c>
      <c r="D97" t="s">
        <v>485</v>
      </c>
      <c r="E97" t="s">
        <v>374</v>
      </c>
      <c r="F97" t="s">
        <v>434</v>
      </c>
    </row>
    <row r="98" spans="1:6" ht="12.75">
      <c r="A98" s="1" t="s">
        <v>14</v>
      </c>
      <c r="B98" s="1">
        <v>1</v>
      </c>
      <c r="C98" t="s">
        <v>397</v>
      </c>
      <c r="D98" t="s">
        <v>485</v>
      </c>
      <c r="E98" t="s">
        <v>374</v>
      </c>
      <c r="F98" t="s">
        <v>434</v>
      </c>
    </row>
    <row r="99" spans="1:6" ht="12.75">
      <c r="A99" s="1" t="s">
        <v>14</v>
      </c>
      <c r="B99" s="1">
        <v>1</v>
      </c>
      <c r="C99" t="s">
        <v>397</v>
      </c>
      <c r="D99" t="s">
        <v>485</v>
      </c>
      <c r="E99" t="s">
        <v>374</v>
      </c>
      <c r="F99" t="s">
        <v>434</v>
      </c>
    </row>
    <row r="100" spans="1:6" ht="12.75">
      <c r="A100" s="1" t="s">
        <v>14</v>
      </c>
      <c r="B100" s="1">
        <v>1</v>
      </c>
      <c r="C100" t="s">
        <v>397</v>
      </c>
      <c r="D100" t="s">
        <v>485</v>
      </c>
      <c r="E100" t="s">
        <v>375</v>
      </c>
      <c r="F100" t="s">
        <v>434</v>
      </c>
    </row>
    <row r="101" spans="1:6" ht="12.75">
      <c r="A101" s="1" t="s">
        <v>14</v>
      </c>
      <c r="B101" s="1">
        <v>1</v>
      </c>
      <c r="C101" t="s">
        <v>397</v>
      </c>
      <c r="D101" t="s">
        <v>485</v>
      </c>
      <c r="E101" t="s">
        <v>377</v>
      </c>
      <c r="F101" t="s">
        <v>434</v>
      </c>
    </row>
    <row r="102" spans="1:6" ht="12.75">
      <c r="A102" s="1" t="s">
        <v>14</v>
      </c>
      <c r="B102" s="1">
        <v>1</v>
      </c>
      <c r="C102" t="s">
        <v>397</v>
      </c>
      <c r="D102" t="s">
        <v>485</v>
      </c>
      <c r="E102" t="s">
        <v>374</v>
      </c>
      <c r="F102" t="s">
        <v>436</v>
      </c>
    </row>
    <row r="103" spans="1:6" ht="12.75">
      <c r="A103" s="1" t="s">
        <v>14</v>
      </c>
      <c r="B103" s="1">
        <v>1</v>
      </c>
      <c r="C103" t="s">
        <v>397</v>
      </c>
      <c r="D103" t="s">
        <v>485</v>
      </c>
      <c r="E103" t="s">
        <v>374</v>
      </c>
      <c r="F103" t="s">
        <v>436</v>
      </c>
    </row>
    <row r="104" spans="1:6" ht="12.75">
      <c r="A104" s="1" t="s">
        <v>14</v>
      </c>
      <c r="B104" s="1">
        <v>1</v>
      </c>
      <c r="C104" t="s">
        <v>397</v>
      </c>
      <c r="D104" t="s">
        <v>485</v>
      </c>
      <c r="E104" t="s">
        <v>374</v>
      </c>
      <c r="F104" t="s">
        <v>436</v>
      </c>
    </row>
    <row r="105" spans="1:6" ht="12.75">
      <c r="A105" s="1" t="s">
        <v>14</v>
      </c>
      <c r="B105" s="1">
        <v>2</v>
      </c>
      <c r="C105" t="s">
        <v>397</v>
      </c>
      <c r="D105" t="s">
        <v>485</v>
      </c>
      <c r="E105" t="s">
        <v>375</v>
      </c>
      <c r="F105" t="s">
        <v>436</v>
      </c>
    </row>
    <row r="106" spans="1:6" ht="12.75">
      <c r="A106" s="1" t="s">
        <v>14</v>
      </c>
      <c r="B106" s="1">
        <v>1</v>
      </c>
      <c r="C106" t="s">
        <v>397</v>
      </c>
      <c r="D106" t="s">
        <v>485</v>
      </c>
      <c r="E106" t="s">
        <v>375</v>
      </c>
      <c r="F106" t="s">
        <v>436</v>
      </c>
    </row>
    <row r="107" spans="1:6" ht="12.75">
      <c r="A107" s="1" t="s">
        <v>15</v>
      </c>
      <c r="B107" s="1">
        <v>1</v>
      </c>
      <c r="C107" t="s">
        <v>399</v>
      </c>
      <c r="D107" t="s">
        <v>438</v>
      </c>
      <c r="E107" t="s">
        <v>374</v>
      </c>
      <c r="F107" t="s">
        <v>434</v>
      </c>
    </row>
    <row r="108" spans="1:6" ht="12.75">
      <c r="A108" s="1" t="s">
        <v>15</v>
      </c>
      <c r="B108" s="1">
        <v>1</v>
      </c>
      <c r="C108" t="s">
        <v>399</v>
      </c>
      <c r="D108" t="s">
        <v>487</v>
      </c>
      <c r="E108" t="s">
        <v>374</v>
      </c>
      <c r="F108" t="s">
        <v>434</v>
      </c>
    </row>
    <row r="109" spans="1:6" ht="12.75">
      <c r="A109" s="1" t="s">
        <v>15</v>
      </c>
      <c r="B109" s="1">
        <v>1</v>
      </c>
      <c r="C109" t="s">
        <v>399</v>
      </c>
      <c r="D109" t="s">
        <v>488</v>
      </c>
      <c r="E109" t="s">
        <v>374</v>
      </c>
      <c r="F109" t="s">
        <v>434</v>
      </c>
    </row>
    <row r="110" spans="1:6" ht="12.75">
      <c r="A110" s="1" t="s">
        <v>15</v>
      </c>
      <c r="B110" s="1">
        <v>1</v>
      </c>
      <c r="C110" t="s">
        <v>399</v>
      </c>
      <c r="D110" t="s">
        <v>400</v>
      </c>
      <c r="E110" t="s">
        <v>374</v>
      </c>
      <c r="F110" t="s">
        <v>434</v>
      </c>
    </row>
    <row r="111" spans="1:6" ht="12.75">
      <c r="A111" s="1" t="s">
        <v>15</v>
      </c>
      <c r="B111" s="1">
        <v>2</v>
      </c>
      <c r="C111" t="s">
        <v>489</v>
      </c>
      <c r="D111" t="s">
        <v>400</v>
      </c>
      <c r="E111" t="s">
        <v>398</v>
      </c>
      <c r="F111" t="s">
        <v>434</v>
      </c>
    </row>
    <row r="112" spans="1:6" ht="12.75">
      <c r="A112" s="1" t="s">
        <v>15</v>
      </c>
      <c r="B112" s="1">
        <v>1</v>
      </c>
      <c r="C112" t="s">
        <v>489</v>
      </c>
      <c r="D112" t="s">
        <v>490</v>
      </c>
      <c r="E112" t="s">
        <v>374</v>
      </c>
      <c r="F112" t="s">
        <v>436</v>
      </c>
    </row>
    <row r="113" spans="1:6" ht="12.75">
      <c r="A113" s="1" t="s">
        <v>15</v>
      </c>
      <c r="B113" s="1">
        <v>1</v>
      </c>
      <c r="C113" t="s">
        <v>489</v>
      </c>
      <c r="D113" t="s">
        <v>490</v>
      </c>
      <c r="E113" t="s">
        <v>375</v>
      </c>
      <c r="F113" t="s">
        <v>436</v>
      </c>
    </row>
    <row r="114" spans="1:6" ht="12.75">
      <c r="A114" s="1" t="s">
        <v>15</v>
      </c>
      <c r="B114" s="1">
        <v>1</v>
      </c>
      <c r="C114" t="s">
        <v>489</v>
      </c>
      <c r="D114" t="s">
        <v>490</v>
      </c>
      <c r="E114" t="s">
        <v>398</v>
      </c>
      <c r="F114" t="s">
        <v>436</v>
      </c>
    </row>
    <row r="115" spans="1:6" ht="12.75">
      <c r="A115" s="1" t="s">
        <v>15</v>
      </c>
      <c r="B115" s="1">
        <v>2</v>
      </c>
      <c r="C115" t="s">
        <v>491</v>
      </c>
      <c r="D115" t="s">
        <v>487</v>
      </c>
      <c r="E115" t="s">
        <v>374</v>
      </c>
      <c r="F115" t="s">
        <v>434</v>
      </c>
    </row>
    <row r="116" spans="1:6" ht="12.75">
      <c r="A116" s="1" t="s">
        <v>15</v>
      </c>
      <c r="B116" s="1">
        <v>2</v>
      </c>
      <c r="C116" t="s">
        <v>403</v>
      </c>
      <c r="D116" t="s">
        <v>476</v>
      </c>
      <c r="E116" t="s">
        <v>374</v>
      </c>
      <c r="F116" t="s">
        <v>434</v>
      </c>
    </row>
    <row r="117" spans="1:6" ht="12.75">
      <c r="A117" s="1" t="s">
        <v>15</v>
      </c>
      <c r="B117" s="1">
        <v>1</v>
      </c>
      <c r="C117" t="s">
        <v>403</v>
      </c>
      <c r="D117" t="s">
        <v>492</v>
      </c>
      <c r="E117" t="s">
        <v>374</v>
      </c>
      <c r="F117" t="s">
        <v>434</v>
      </c>
    </row>
    <row r="118" spans="1:6" ht="12.75">
      <c r="A118" s="1" t="s">
        <v>15</v>
      </c>
      <c r="B118" s="1">
        <v>1</v>
      </c>
      <c r="C118" t="s">
        <v>403</v>
      </c>
      <c r="D118" t="s">
        <v>493</v>
      </c>
      <c r="E118" t="s">
        <v>374</v>
      </c>
      <c r="F118" t="s">
        <v>436</v>
      </c>
    </row>
    <row r="119" spans="1:6" ht="12.75">
      <c r="A119" s="1" t="s">
        <v>15</v>
      </c>
      <c r="B119" s="1">
        <v>1</v>
      </c>
      <c r="C119" t="s">
        <v>403</v>
      </c>
      <c r="D119" t="s">
        <v>494</v>
      </c>
      <c r="E119" t="s">
        <v>374</v>
      </c>
      <c r="F119" t="s">
        <v>436</v>
      </c>
    </row>
    <row r="120" spans="1:6" ht="12.75">
      <c r="A120" s="1" t="s">
        <v>15</v>
      </c>
      <c r="B120" s="1">
        <v>2</v>
      </c>
      <c r="C120" t="s">
        <v>403</v>
      </c>
      <c r="D120" t="s">
        <v>476</v>
      </c>
      <c r="E120" t="s">
        <v>374</v>
      </c>
      <c r="F120" t="s">
        <v>436</v>
      </c>
    </row>
    <row r="121" spans="1:6" ht="12.75">
      <c r="A121" s="1" t="s">
        <v>15</v>
      </c>
      <c r="B121" s="1">
        <v>1</v>
      </c>
      <c r="C121" t="s">
        <v>403</v>
      </c>
      <c r="D121" t="s">
        <v>469</v>
      </c>
      <c r="E121" t="s">
        <v>374</v>
      </c>
      <c r="F121" t="s">
        <v>436</v>
      </c>
    </row>
    <row r="122" spans="1:6" ht="12.75">
      <c r="A122" s="1" t="s">
        <v>15</v>
      </c>
      <c r="B122" s="1">
        <v>1</v>
      </c>
      <c r="C122" t="s">
        <v>403</v>
      </c>
      <c r="D122" t="s">
        <v>481</v>
      </c>
      <c r="E122" t="s">
        <v>374</v>
      </c>
      <c r="F122" t="s">
        <v>436</v>
      </c>
    </row>
    <row r="123" spans="1:6" ht="12.75">
      <c r="A123" s="1" t="s">
        <v>15</v>
      </c>
      <c r="B123" s="1">
        <v>1</v>
      </c>
      <c r="C123" t="s">
        <v>403</v>
      </c>
      <c r="D123" t="s">
        <v>476</v>
      </c>
      <c r="E123" t="s">
        <v>398</v>
      </c>
      <c r="F123" t="s">
        <v>436</v>
      </c>
    </row>
    <row r="124" spans="1:6" ht="12.75">
      <c r="A124" s="1" t="s">
        <v>15</v>
      </c>
      <c r="B124" s="1">
        <v>1</v>
      </c>
      <c r="C124" t="s">
        <v>495</v>
      </c>
      <c r="D124" t="s">
        <v>496</v>
      </c>
      <c r="E124" t="s">
        <v>374</v>
      </c>
      <c r="F124" t="s">
        <v>434</v>
      </c>
    </row>
    <row r="125" spans="1:6" ht="12.75">
      <c r="A125" s="1" t="s">
        <v>15</v>
      </c>
      <c r="B125" s="1">
        <v>1</v>
      </c>
      <c r="C125" t="s">
        <v>495</v>
      </c>
      <c r="D125" t="s">
        <v>469</v>
      </c>
      <c r="E125" t="s">
        <v>398</v>
      </c>
      <c r="F125" t="s">
        <v>434</v>
      </c>
    </row>
    <row r="126" spans="1:6" ht="12.75">
      <c r="A126" s="1" t="s">
        <v>15</v>
      </c>
      <c r="B126" s="1">
        <v>1</v>
      </c>
      <c r="C126" t="s">
        <v>497</v>
      </c>
      <c r="D126" t="s">
        <v>498</v>
      </c>
      <c r="E126" t="s">
        <v>374</v>
      </c>
      <c r="F126" t="s">
        <v>434</v>
      </c>
    </row>
    <row r="127" spans="1:6" ht="12.75">
      <c r="A127" s="1" t="s">
        <v>15</v>
      </c>
      <c r="B127" s="1">
        <v>1</v>
      </c>
      <c r="C127" t="s">
        <v>497</v>
      </c>
      <c r="D127" t="s">
        <v>499</v>
      </c>
      <c r="E127" t="s">
        <v>374</v>
      </c>
      <c r="F127" t="s">
        <v>434</v>
      </c>
    </row>
    <row r="128" spans="1:6" ht="12.75">
      <c r="A128" s="1" t="s">
        <v>15</v>
      </c>
      <c r="B128" s="1">
        <v>2</v>
      </c>
      <c r="C128" t="s">
        <v>497</v>
      </c>
      <c r="D128" t="s">
        <v>476</v>
      </c>
      <c r="E128" t="s">
        <v>374</v>
      </c>
      <c r="F128" t="s">
        <v>434</v>
      </c>
    </row>
    <row r="129" spans="1:6" ht="12.75">
      <c r="A129" s="1" t="s">
        <v>15</v>
      </c>
      <c r="B129" s="1">
        <v>1</v>
      </c>
      <c r="C129" t="s">
        <v>497</v>
      </c>
      <c r="D129" t="s">
        <v>476</v>
      </c>
      <c r="E129" t="s">
        <v>374</v>
      </c>
      <c r="F129" t="s">
        <v>436</v>
      </c>
    </row>
    <row r="130" spans="1:6" ht="12.75">
      <c r="A130" s="1" t="s">
        <v>15</v>
      </c>
      <c r="B130" s="1">
        <v>1</v>
      </c>
      <c r="C130" t="s">
        <v>497</v>
      </c>
      <c r="D130" t="s">
        <v>500</v>
      </c>
      <c r="E130" t="s">
        <v>374</v>
      </c>
      <c r="F130" t="s">
        <v>436</v>
      </c>
    </row>
    <row r="131" spans="1:6" ht="12.75">
      <c r="A131" s="1" t="s">
        <v>15</v>
      </c>
      <c r="B131" s="1">
        <v>1</v>
      </c>
      <c r="C131" t="s">
        <v>405</v>
      </c>
      <c r="D131" t="s">
        <v>501</v>
      </c>
      <c r="E131" t="s">
        <v>374</v>
      </c>
      <c r="F131" t="s">
        <v>434</v>
      </c>
    </row>
    <row r="132" spans="1:6" ht="12.75">
      <c r="A132" s="1" t="s">
        <v>15</v>
      </c>
      <c r="B132" s="1">
        <v>2</v>
      </c>
      <c r="C132" t="s">
        <v>405</v>
      </c>
      <c r="D132" t="s">
        <v>502</v>
      </c>
      <c r="E132" t="s">
        <v>374</v>
      </c>
      <c r="F132" t="s">
        <v>436</v>
      </c>
    </row>
    <row r="133" spans="1:6" ht="12.75">
      <c r="A133" s="1" t="s">
        <v>15</v>
      </c>
      <c r="B133" s="1">
        <v>1</v>
      </c>
      <c r="C133" t="s">
        <v>405</v>
      </c>
      <c r="D133" t="s">
        <v>487</v>
      </c>
      <c r="E133" t="s">
        <v>398</v>
      </c>
      <c r="F133" t="s">
        <v>436</v>
      </c>
    </row>
    <row r="134" spans="1:6" ht="12.75">
      <c r="A134" s="1" t="s">
        <v>15</v>
      </c>
      <c r="B134" s="1">
        <v>1</v>
      </c>
      <c r="C134" t="s">
        <v>405</v>
      </c>
      <c r="D134" t="s">
        <v>474</v>
      </c>
      <c r="E134" t="s">
        <v>398</v>
      </c>
      <c r="F134" t="s">
        <v>436</v>
      </c>
    </row>
    <row r="135" spans="1:6" ht="12.75">
      <c r="A135" s="1" t="s">
        <v>15</v>
      </c>
      <c r="B135" s="1">
        <v>1</v>
      </c>
      <c r="C135" t="s">
        <v>405</v>
      </c>
      <c r="D135" t="s">
        <v>474</v>
      </c>
      <c r="E135" t="s">
        <v>377</v>
      </c>
      <c r="F135" t="s">
        <v>436</v>
      </c>
    </row>
    <row r="136" spans="1:6" ht="12.75">
      <c r="A136" s="1" t="s">
        <v>15</v>
      </c>
      <c r="B136" s="1">
        <v>1</v>
      </c>
      <c r="C136" t="s">
        <v>406</v>
      </c>
      <c r="D136" t="s">
        <v>503</v>
      </c>
      <c r="E136" t="s">
        <v>408</v>
      </c>
      <c r="F136" t="s">
        <v>434</v>
      </c>
    </row>
    <row r="137" spans="1:6" ht="12.75">
      <c r="A137" s="1" t="s">
        <v>15</v>
      </c>
      <c r="B137" s="1">
        <v>1</v>
      </c>
      <c r="C137" t="s">
        <v>406</v>
      </c>
      <c r="D137" t="s">
        <v>504</v>
      </c>
      <c r="E137" t="s">
        <v>408</v>
      </c>
      <c r="F137" t="s">
        <v>434</v>
      </c>
    </row>
    <row r="138" spans="1:6" ht="12.75">
      <c r="A138" s="1" t="s">
        <v>15</v>
      </c>
      <c r="B138" s="1">
        <v>1</v>
      </c>
      <c r="C138" t="s">
        <v>406</v>
      </c>
      <c r="D138" t="s">
        <v>505</v>
      </c>
      <c r="E138" t="s">
        <v>408</v>
      </c>
      <c r="F138" t="s">
        <v>434</v>
      </c>
    </row>
    <row r="139" spans="1:6" ht="12.75">
      <c r="A139" s="1" t="s">
        <v>15</v>
      </c>
      <c r="B139" s="1">
        <v>2</v>
      </c>
      <c r="C139" t="s">
        <v>406</v>
      </c>
      <c r="D139" t="s">
        <v>506</v>
      </c>
      <c r="E139" t="s">
        <v>408</v>
      </c>
      <c r="F139" t="s">
        <v>434</v>
      </c>
    </row>
    <row r="140" spans="1:6" ht="12.75">
      <c r="A140" s="1" t="s">
        <v>15</v>
      </c>
      <c r="B140" s="1">
        <v>1</v>
      </c>
      <c r="C140" t="s">
        <v>406</v>
      </c>
      <c r="D140" t="s">
        <v>507</v>
      </c>
      <c r="E140" t="s">
        <v>418</v>
      </c>
      <c r="F140" t="s">
        <v>434</v>
      </c>
    </row>
    <row r="141" spans="1:6" ht="12.75">
      <c r="A141" s="1" t="s">
        <v>15</v>
      </c>
      <c r="B141" s="1">
        <v>1</v>
      </c>
      <c r="C141" t="s">
        <v>406</v>
      </c>
      <c r="D141" t="s">
        <v>508</v>
      </c>
      <c r="E141" t="s">
        <v>418</v>
      </c>
      <c r="F141" t="s">
        <v>434</v>
      </c>
    </row>
    <row r="142" spans="1:6" ht="12.75">
      <c r="A142" s="1" t="s">
        <v>15</v>
      </c>
      <c r="B142" s="1">
        <v>1</v>
      </c>
      <c r="C142" t="s">
        <v>406</v>
      </c>
      <c r="D142" t="s">
        <v>509</v>
      </c>
      <c r="E142" t="s">
        <v>418</v>
      </c>
      <c r="F142" t="s">
        <v>434</v>
      </c>
    </row>
    <row r="143" spans="1:6" ht="12.75">
      <c r="A143" s="1" t="s">
        <v>15</v>
      </c>
      <c r="B143" s="1">
        <v>5</v>
      </c>
      <c r="C143" t="s">
        <v>406</v>
      </c>
      <c r="D143" t="s">
        <v>476</v>
      </c>
      <c r="E143" t="s">
        <v>418</v>
      </c>
      <c r="F143" t="s">
        <v>434</v>
      </c>
    </row>
    <row r="144" spans="1:6" ht="12.75">
      <c r="A144" s="1" t="s">
        <v>15</v>
      </c>
      <c r="B144" s="1">
        <v>1</v>
      </c>
      <c r="C144" t="s">
        <v>406</v>
      </c>
      <c r="D144" t="s">
        <v>471</v>
      </c>
      <c r="E144" t="s">
        <v>408</v>
      </c>
      <c r="F144" t="s">
        <v>436</v>
      </c>
    </row>
    <row r="145" spans="1:6" ht="12.75">
      <c r="A145" s="1" t="s">
        <v>15</v>
      </c>
      <c r="B145" s="1">
        <v>1</v>
      </c>
      <c r="C145" t="s">
        <v>406</v>
      </c>
      <c r="D145" t="s">
        <v>510</v>
      </c>
      <c r="E145" t="s">
        <v>408</v>
      </c>
      <c r="F145" t="s">
        <v>436</v>
      </c>
    </row>
    <row r="146" spans="1:6" ht="12.75">
      <c r="A146" s="1" t="s">
        <v>15</v>
      </c>
      <c r="B146" s="1">
        <v>1</v>
      </c>
      <c r="C146" t="s">
        <v>406</v>
      </c>
      <c r="D146" t="s">
        <v>511</v>
      </c>
      <c r="E146" t="s">
        <v>408</v>
      </c>
      <c r="F146" t="s">
        <v>436</v>
      </c>
    </row>
    <row r="147" spans="1:6" ht="12.75">
      <c r="A147" s="1" t="s">
        <v>15</v>
      </c>
      <c r="B147" s="1">
        <v>1</v>
      </c>
      <c r="C147" t="s">
        <v>406</v>
      </c>
      <c r="D147" t="s">
        <v>483</v>
      </c>
      <c r="E147" t="s">
        <v>418</v>
      </c>
      <c r="F147" t="s">
        <v>436</v>
      </c>
    </row>
    <row r="148" spans="1:6" ht="12.75">
      <c r="A148" s="1" t="s">
        <v>15</v>
      </c>
      <c r="B148" s="1">
        <v>1</v>
      </c>
      <c r="C148" t="s">
        <v>409</v>
      </c>
      <c r="D148" t="s">
        <v>438</v>
      </c>
      <c r="E148" t="s">
        <v>374</v>
      </c>
      <c r="F148" t="s">
        <v>436</v>
      </c>
    </row>
    <row r="149" spans="1:6" ht="12.75">
      <c r="A149" s="1" t="s">
        <v>16</v>
      </c>
      <c r="B149" s="1">
        <v>1</v>
      </c>
      <c r="C149" t="s">
        <v>413</v>
      </c>
      <c r="D149" t="s">
        <v>512</v>
      </c>
      <c r="E149" t="s">
        <v>374</v>
      </c>
      <c r="F149" t="s">
        <v>434</v>
      </c>
    </row>
    <row r="150" spans="1:6" ht="12.75">
      <c r="A150" s="1" t="s">
        <v>16</v>
      </c>
      <c r="B150" s="1">
        <v>1</v>
      </c>
      <c r="C150" t="s">
        <v>413</v>
      </c>
      <c r="D150" t="s">
        <v>461</v>
      </c>
      <c r="E150" t="s">
        <v>377</v>
      </c>
      <c r="F150" t="s">
        <v>436</v>
      </c>
    </row>
    <row r="151" spans="1:6" ht="12.75">
      <c r="A151" s="1" t="s">
        <v>415</v>
      </c>
      <c r="B151" s="1">
        <v>1</v>
      </c>
      <c r="C151" t="s">
        <v>416</v>
      </c>
      <c r="D151" t="s">
        <v>513</v>
      </c>
      <c r="E151" t="s">
        <v>408</v>
      </c>
      <c r="F151" t="s">
        <v>434</v>
      </c>
    </row>
    <row r="152" spans="1:6" ht="12.75">
      <c r="A152" s="1" t="s">
        <v>17</v>
      </c>
      <c r="B152" s="1">
        <v>1</v>
      </c>
      <c r="C152" t="s">
        <v>7</v>
      </c>
      <c r="D152" t="s">
        <v>514</v>
      </c>
      <c r="E152" t="s">
        <v>374</v>
      </c>
      <c r="F152" t="s">
        <v>434</v>
      </c>
    </row>
    <row r="153" spans="1:6" ht="12.75">
      <c r="A153" s="1" t="s">
        <v>17</v>
      </c>
      <c r="B153" s="1">
        <v>1</v>
      </c>
      <c r="C153" t="s">
        <v>7</v>
      </c>
      <c r="D153" t="s">
        <v>515</v>
      </c>
      <c r="E153" t="s">
        <v>374</v>
      </c>
      <c r="F153" t="s">
        <v>434</v>
      </c>
    </row>
    <row r="154" spans="1:6" ht="12.75">
      <c r="A154" s="1" t="s">
        <v>17</v>
      </c>
      <c r="B154" s="1">
        <v>1</v>
      </c>
      <c r="C154" t="s">
        <v>7</v>
      </c>
      <c r="D154" t="s">
        <v>516</v>
      </c>
      <c r="E154" t="s">
        <v>374</v>
      </c>
      <c r="F154" t="s">
        <v>434</v>
      </c>
    </row>
    <row r="155" spans="1:6" ht="12.75">
      <c r="A155" s="1" t="s">
        <v>17</v>
      </c>
      <c r="B155" s="1">
        <v>1</v>
      </c>
      <c r="C155" t="s">
        <v>7</v>
      </c>
      <c r="D155" t="s">
        <v>456</v>
      </c>
      <c r="E155" t="s">
        <v>398</v>
      </c>
      <c r="F155" t="s">
        <v>434</v>
      </c>
    </row>
    <row r="156" spans="1:6" ht="12.75">
      <c r="A156" s="1" t="s">
        <v>17</v>
      </c>
      <c r="B156" s="1">
        <v>1</v>
      </c>
      <c r="C156" t="s">
        <v>7</v>
      </c>
      <c r="D156" t="s">
        <v>517</v>
      </c>
      <c r="E156" t="s">
        <v>374</v>
      </c>
      <c r="F156" t="s">
        <v>436</v>
      </c>
    </row>
    <row r="157" spans="1:6" ht="12.75">
      <c r="A157" s="1" t="s">
        <v>17</v>
      </c>
      <c r="B157" s="1">
        <v>1</v>
      </c>
      <c r="C157" t="s">
        <v>7</v>
      </c>
      <c r="D157" t="s">
        <v>518</v>
      </c>
      <c r="E157" t="s">
        <v>398</v>
      </c>
      <c r="F157" t="s">
        <v>436</v>
      </c>
    </row>
    <row r="158" spans="1:6" ht="12.75">
      <c r="A158" s="1" t="s">
        <v>17</v>
      </c>
      <c r="B158" s="1">
        <v>1</v>
      </c>
      <c r="C158" t="s">
        <v>425</v>
      </c>
      <c r="D158" t="s">
        <v>519</v>
      </c>
      <c r="E158" t="s">
        <v>374</v>
      </c>
      <c r="F158" t="s">
        <v>434</v>
      </c>
    </row>
    <row r="159" spans="1:6" ht="12.75">
      <c r="A159" s="1" t="s">
        <v>17</v>
      </c>
      <c r="B159" s="1">
        <v>3</v>
      </c>
      <c r="C159" t="s">
        <v>425</v>
      </c>
      <c r="D159" t="s">
        <v>520</v>
      </c>
      <c r="E159" t="s">
        <v>398</v>
      </c>
      <c r="F159" t="s">
        <v>434</v>
      </c>
    </row>
    <row r="160" spans="1:6" ht="12.75">
      <c r="A160" s="1" t="s">
        <v>17</v>
      </c>
      <c r="B160" s="1">
        <v>1</v>
      </c>
      <c r="C160" t="s">
        <v>425</v>
      </c>
      <c r="D160" t="s">
        <v>521</v>
      </c>
      <c r="E160" t="s">
        <v>374</v>
      </c>
      <c r="F160" t="s">
        <v>436</v>
      </c>
    </row>
    <row r="161" spans="1:6" ht="12.75">
      <c r="A161" s="1" t="s">
        <v>17</v>
      </c>
      <c r="B161" s="1">
        <v>1</v>
      </c>
      <c r="C161" t="s">
        <v>425</v>
      </c>
      <c r="D161" t="s">
        <v>522</v>
      </c>
      <c r="E161" t="s">
        <v>374</v>
      </c>
      <c r="F161" t="s">
        <v>436</v>
      </c>
    </row>
    <row r="162" spans="1:6" ht="12.75">
      <c r="A162" s="1" t="s">
        <v>17</v>
      </c>
      <c r="B162" s="1">
        <v>1</v>
      </c>
      <c r="C162" t="s">
        <v>427</v>
      </c>
      <c r="D162" t="s">
        <v>523</v>
      </c>
      <c r="E162" t="s">
        <v>374</v>
      </c>
      <c r="F162" t="s">
        <v>434</v>
      </c>
    </row>
    <row r="163" spans="1:6" ht="12.75">
      <c r="A163" s="1" t="s">
        <v>17</v>
      </c>
      <c r="B163" s="1">
        <v>1</v>
      </c>
      <c r="C163" t="s">
        <v>427</v>
      </c>
      <c r="D163" t="s">
        <v>524</v>
      </c>
      <c r="E163" t="s">
        <v>374</v>
      </c>
      <c r="F163" t="s">
        <v>434</v>
      </c>
    </row>
    <row r="164" spans="1:6" ht="12.75">
      <c r="A164" s="1" t="s">
        <v>17</v>
      </c>
      <c r="B164" s="1">
        <v>1</v>
      </c>
      <c r="C164" t="s">
        <v>427</v>
      </c>
      <c r="D164" t="s">
        <v>523</v>
      </c>
      <c r="E164" t="s">
        <v>375</v>
      </c>
      <c r="F164" t="s">
        <v>434</v>
      </c>
    </row>
    <row r="165" spans="1:6" ht="12.75">
      <c r="A165" s="1" t="s">
        <v>17</v>
      </c>
      <c r="B165" s="1">
        <v>1</v>
      </c>
      <c r="C165" t="s">
        <v>427</v>
      </c>
      <c r="D165" t="s">
        <v>525</v>
      </c>
      <c r="E165" t="s">
        <v>398</v>
      </c>
      <c r="F165" t="s">
        <v>434</v>
      </c>
    </row>
    <row r="166" spans="1:6" ht="12.75">
      <c r="A166" s="1" t="s">
        <v>17</v>
      </c>
      <c r="B166" s="1">
        <v>1</v>
      </c>
      <c r="C166" t="s">
        <v>427</v>
      </c>
      <c r="D166" t="s">
        <v>523</v>
      </c>
      <c r="E166" t="s">
        <v>374</v>
      </c>
      <c r="F166" t="s">
        <v>436</v>
      </c>
    </row>
    <row r="167" spans="1:6" ht="12.75">
      <c r="A167" s="1" t="s">
        <v>17</v>
      </c>
      <c r="B167" s="1">
        <v>1</v>
      </c>
      <c r="C167" t="s">
        <v>427</v>
      </c>
      <c r="D167" t="s">
        <v>526</v>
      </c>
      <c r="E167" t="s">
        <v>418</v>
      </c>
      <c r="F167" t="s">
        <v>436</v>
      </c>
    </row>
    <row r="168" spans="1:6" ht="12.75">
      <c r="A168" s="1" t="s">
        <v>17</v>
      </c>
      <c r="B168" s="1">
        <v>1</v>
      </c>
      <c r="C168" t="s">
        <v>527</v>
      </c>
      <c r="D168" t="s">
        <v>528</v>
      </c>
      <c r="E168" t="s">
        <v>374</v>
      </c>
      <c r="F168" t="s">
        <v>436</v>
      </c>
    </row>
    <row r="169" spans="1:6" ht="12.75">
      <c r="A169" s="1" t="s">
        <v>17</v>
      </c>
      <c r="B169" s="1">
        <v>1</v>
      </c>
      <c r="C169" t="s">
        <v>529</v>
      </c>
      <c r="D169" t="s">
        <v>501</v>
      </c>
      <c r="E169" t="s">
        <v>374</v>
      </c>
      <c r="F169" t="s">
        <v>434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scale="96" r:id="rId1"/>
  <headerFooter alignWithMargins="0">
    <oddHeader>&amp;C&amp;"Arial,Fett"&amp;12&amp;EZuordnung von Hilfen zu den Trägern - RSD A - April  2010</oddHeader>
    <oddFooter>&amp;CSeite &amp;P von &amp;N&amp;R&amp;F&amp;A</oddFooter>
  </headerFooter>
  <rowBreaks count="1" manualBreakCount="1">
    <brk id="68" max="4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7"/>
  <sheetViews>
    <sheetView workbookViewId="0" topLeftCell="A1">
      <selection activeCell="A1" sqref="A1"/>
    </sheetView>
  </sheetViews>
  <sheetFormatPr defaultColWidth="11.421875" defaultRowHeight="12.75"/>
  <cols>
    <col min="1" max="1" width="10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10" width="8.28125" style="0" customWidth="1"/>
    <col min="11" max="11" width="19.140625" style="0" customWidth="1"/>
    <col min="13" max="13" width="2.28125" style="0" customWidth="1"/>
  </cols>
  <sheetData>
    <row r="1" spans="1:12" ht="15">
      <c r="A1" s="195" t="s">
        <v>80</v>
      </c>
      <c r="B1" s="172"/>
      <c r="C1" s="175"/>
      <c r="D1" s="176" t="s">
        <v>138</v>
      </c>
      <c r="E1" s="209"/>
      <c r="F1" s="210" t="s">
        <v>35</v>
      </c>
      <c r="G1" s="211" t="s">
        <v>96</v>
      </c>
      <c r="H1"/>
      <c r="I1" s="172"/>
      <c r="J1" s="172"/>
      <c r="K1" s="172"/>
      <c r="L1" s="172"/>
    </row>
    <row r="2" spans="1:12" ht="12.75">
      <c r="A2" s="196" t="s">
        <v>98</v>
      </c>
      <c r="B2" s="157" t="s">
        <v>0</v>
      </c>
      <c r="C2" s="178"/>
      <c r="D2" s="179" t="s">
        <v>139</v>
      </c>
      <c r="E2" s="212"/>
      <c r="F2" s="212" t="s">
        <v>94</v>
      </c>
      <c r="G2" s="180" t="s">
        <v>97</v>
      </c>
      <c r="H2"/>
      <c r="I2" s="188" t="s">
        <v>101</v>
      </c>
      <c r="J2" s="157" t="s">
        <v>317</v>
      </c>
      <c r="K2" s="218"/>
      <c r="L2" s="157" t="s">
        <v>100</v>
      </c>
    </row>
    <row r="3" spans="1:12" ht="13.5" thickBot="1">
      <c r="A3" s="196" t="s">
        <v>99</v>
      </c>
      <c r="B3" s="158"/>
      <c r="C3" s="181" t="s">
        <v>135</v>
      </c>
      <c r="D3" s="182" t="s">
        <v>136</v>
      </c>
      <c r="E3" s="213" t="s">
        <v>91</v>
      </c>
      <c r="F3" s="213" t="s">
        <v>95</v>
      </c>
      <c r="G3" s="183" t="s">
        <v>95</v>
      </c>
      <c r="H3"/>
      <c r="I3" s="189" t="s">
        <v>102</v>
      </c>
      <c r="J3" s="158" t="s">
        <v>318</v>
      </c>
      <c r="K3" s="158" t="s">
        <v>59</v>
      </c>
      <c r="L3" s="158" t="s">
        <v>60</v>
      </c>
    </row>
    <row r="4" spans="1:13" ht="38.25">
      <c r="A4" s="30" t="s">
        <v>280</v>
      </c>
      <c r="B4" s="115" t="s">
        <v>351</v>
      </c>
      <c r="C4" s="173">
        <v>1</v>
      </c>
      <c r="D4" s="120"/>
      <c r="E4" s="174">
        <f aca="true" t="shared" si="0" ref="E4:E12">SUM(C4:D4)</f>
        <v>1</v>
      </c>
      <c r="F4" s="184" t="s">
        <v>165</v>
      </c>
      <c r="G4" s="118" t="s">
        <v>253</v>
      </c>
      <c r="H4" t="s">
        <v>39</v>
      </c>
      <c r="I4" s="17" t="s">
        <v>195</v>
      </c>
      <c r="J4" s="190">
        <v>80</v>
      </c>
      <c r="K4" s="1" t="s">
        <v>244</v>
      </c>
      <c r="L4" s="93"/>
      <c r="M4" t="s">
        <v>62</v>
      </c>
    </row>
    <row r="5" spans="1:13" ht="12.75">
      <c r="A5" s="30" t="s">
        <v>281</v>
      </c>
      <c r="B5" t="s">
        <v>242</v>
      </c>
      <c r="C5" s="26">
        <v>3</v>
      </c>
      <c r="D5" s="36"/>
      <c r="E5" s="75">
        <f t="shared" si="0"/>
        <v>3</v>
      </c>
      <c r="F5" s="75">
        <v>12</v>
      </c>
      <c r="G5" s="30">
        <f>SUM(E4+E5-F5)</f>
        <v>-8</v>
      </c>
      <c r="H5" t="s">
        <v>39</v>
      </c>
      <c r="I5" s="17" t="s">
        <v>195</v>
      </c>
      <c r="J5" s="114">
        <v>81</v>
      </c>
      <c r="K5" s="1" t="s">
        <v>245</v>
      </c>
      <c r="L5" s="66">
        <v>6126.87</v>
      </c>
      <c r="M5" t="s">
        <v>62</v>
      </c>
    </row>
    <row r="6" spans="1:13" ht="12.75">
      <c r="A6" s="30" t="s">
        <v>281</v>
      </c>
      <c r="B6" t="s">
        <v>254</v>
      </c>
      <c r="C6" s="26">
        <v>6</v>
      </c>
      <c r="D6" s="36"/>
      <c r="E6" s="75">
        <f t="shared" si="0"/>
        <v>6</v>
      </c>
      <c r="F6" s="57" t="s">
        <v>165</v>
      </c>
      <c r="G6" s="30" t="s">
        <v>252</v>
      </c>
      <c r="H6" t="s">
        <v>39</v>
      </c>
      <c r="I6" s="17" t="s">
        <v>196</v>
      </c>
      <c r="J6" s="114">
        <v>88</v>
      </c>
      <c r="K6" s="1" t="s">
        <v>247</v>
      </c>
      <c r="L6" s="66"/>
      <c r="M6" t="s">
        <v>62</v>
      </c>
    </row>
    <row r="7" spans="1:13" ht="12.75">
      <c r="A7" s="30" t="s">
        <v>282</v>
      </c>
      <c r="B7" t="s">
        <v>243</v>
      </c>
      <c r="C7" s="26"/>
      <c r="D7" s="36"/>
      <c r="E7" s="75">
        <f t="shared" si="0"/>
        <v>0</v>
      </c>
      <c r="F7" s="75"/>
      <c r="G7" s="30">
        <f>SUM(E6+E7-F7)</f>
        <v>6</v>
      </c>
      <c r="H7" t="s">
        <v>39</v>
      </c>
      <c r="I7" s="17" t="s">
        <v>196</v>
      </c>
      <c r="J7" s="114">
        <v>82</v>
      </c>
      <c r="K7" s="1" t="s">
        <v>246</v>
      </c>
      <c r="L7" s="66"/>
      <c r="M7" t="s">
        <v>62</v>
      </c>
    </row>
    <row r="8" spans="1:13" ht="12.75">
      <c r="A8" s="30" t="s">
        <v>283</v>
      </c>
      <c r="B8" t="s">
        <v>207</v>
      </c>
      <c r="C8" s="26">
        <v>1</v>
      </c>
      <c r="D8" s="36"/>
      <c r="E8" s="75">
        <f t="shared" si="0"/>
        <v>1</v>
      </c>
      <c r="F8" s="25">
        <v>5</v>
      </c>
      <c r="G8" s="30">
        <f>SUM(E8-F8)</f>
        <v>-4</v>
      </c>
      <c r="H8" t="s">
        <v>40</v>
      </c>
      <c r="I8" s="17" t="s">
        <v>103</v>
      </c>
      <c r="J8" s="114">
        <v>17</v>
      </c>
      <c r="K8" s="1" t="s">
        <v>31</v>
      </c>
      <c r="L8" s="66">
        <v>666.13</v>
      </c>
      <c r="M8" t="s">
        <v>62</v>
      </c>
    </row>
    <row r="9" spans="1:13" ht="12.75">
      <c r="A9" s="30" t="s">
        <v>6</v>
      </c>
      <c r="B9" t="s">
        <v>255</v>
      </c>
      <c r="C9" s="26">
        <v>1</v>
      </c>
      <c r="D9" s="36">
        <v>2</v>
      </c>
      <c r="E9" s="75">
        <f t="shared" si="0"/>
        <v>3</v>
      </c>
      <c r="F9" s="25">
        <v>5</v>
      </c>
      <c r="G9" s="30">
        <f>SUM(E9+E10+E12-F9)</f>
        <v>0</v>
      </c>
      <c r="H9" t="s">
        <v>41</v>
      </c>
      <c r="I9" s="17" t="s">
        <v>104</v>
      </c>
      <c r="J9" s="114">
        <v>49</v>
      </c>
      <c r="K9" s="1" t="s">
        <v>107</v>
      </c>
      <c r="L9" s="66">
        <v>6051.33</v>
      </c>
      <c r="M9" t="s">
        <v>62</v>
      </c>
    </row>
    <row r="10" spans="1:13" ht="12.75">
      <c r="A10" s="30" t="s">
        <v>6</v>
      </c>
      <c r="B10" t="s">
        <v>256</v>
      </c>
      <c r="C10" s="26"/>
      <c r="D10" s="36">
        <v>2</v>
      </c>
      <c r="E10" s="75">
        <f t="shared" si="0"/>
        <v>2</v>
      </c>
      <c r="F10" s="57" t="s">
        <v>165</v>
      </c>
      <c r="G10" s="30" t="s">
        <v>167</v>
      </c>
      <c r="H10" t="s">
        <v>41</v>
      </c>
      <c r="I10" s="17" t="s">
        <v>104</v>
      </c>
      <c r="J10" s="114">
        <v>50</v>
      </c>
      <c r="K10" s="1" t="s">
        <v>56</v>
      </c>
      <c r="L10" s="66">
        <v>10262.41</v>
      </c>
      <c r="M10" t="s">
        <v>62</v>
      </c>
    </row>
    <row r="11" spans="1:13" ht="12.75">
      <c r="A11" s="30" t="s">
        <v>48</v>
      </c>
      <c r="B11" t="s">
        <v>49</v>
      </c>
      <c r="C11" s="26">
        <v>1</v>
      </c>
      <c r="D11" s="36">
        <v>1</v>
      </c>
      <c r="E11" s="75">
        <f t="shared" si="0"/>
        <v>2</v>
      </c>
      <c r="F11" s="25">
        <v>3</v>
      </c>
      <c r="G11" s="30">
        <f>SUM(E11-F11)</f>
        <v>-1</v>
      </c>
      <c r="H11" t="s">
        <v>41</v>
      </c>
      <c r="I11" s="17" t="s">
        <v>105</v>
      </c>
      <c r="J11" s="114">
        <v>15</v>
      </c>
      <c r="K11" s="1" t="s">
        <v>50</v>
      </c>
      <c r="L11" s="66"/>
      <c r="M11" t="s">
        <v>62</v>
      </c>
    </row>
    <row r="12" spans="1:13" ht="12.75">
      <c r="A12" s="30" t="s">
        <v>58</v>
      </c>
      <c r="B12" t="s">
        <v>257</v>
      </c>
      <c r="C12" s="206"/>
      <c r="D12" s="94"/>
      <c r="E12" s="203">
        <f t="shared" si="0"/>
        <v>0</v>
      </c>
      <c r="F12" s="204" t="s">
        <v>165</v>
      </c>
      <c r="G12" s="95" t="s">
        <v>167</v>
      </c>
      <c r="H12" t="s">
        <v>41</v>
      </c>
      <c r="I12" s="17" t="s">
        <v>104</v>
      </c>
      <c r="J12" s="205">
        <v>60</v>
      </c>
      <c r="K12" s="1" t="s">
        <v>57</v>
      </c>
      <c r="L12" s="88"/>
      <c r="M12" t="s">
        <v>62</v>
      </c>
    </row>
    <row r="13" spans="1:13" ht="12.75">
      <c r="A13" s="131"/>
      <c r="B13" s="217"/>
      <c r="C13" s="134" t="s">
        <v>110</v>
      </c>
      <c r="D13" s="134" t="s">
        <v>110</v>
      </c>
      <c r="E13" s="134" t="s">
        <v>110</v>
      </c>
      <c r="F13" s="138" t="s">
        <v>110</v>
      </c>
      <c r="G13" s="138" t="s">
        <v>110</v>
      </c>
      <c r="H13" s="132"/>
      <c r="I13" s="131"/>
      <c r="J13" s="138"/>
      <c r="K13" s="138"/>
      <c r="L13" s="200" t="s">
        <v>110</v>
      </c>
      <c r="M13" s="132"/>
    </row>
    <row r="14" spans="1:13" ht="12.75">
      <c r="A14" s="30" t="s">
        <v>284</v>
      </c>
      <c r="B14" t="s">
        <v>7</v>
      </c>
      <c r="C14" s="173">
        <v>9</v>
      </c>
      <c r="D14" s="120">
        <v>6</v>
      </c>
      <c r="E14" s="174">
        <f>SUM(C14:D14)</f>
        <v>15</v>
      </c>
      <c r="F14" s="207">
        <v>15</v>
      </c>
      <c r="G14" s="118">
        <f>SUM(E14+E19-F14)</f>
        <v>0</v>
      </c>
      <c r="H14" t="s">
        <v>40</v>
      </c>
      <c r="I14" s="17" t="s">
        <v>264</v>
      </c>
      <c r="J14" s="190">
        <v>1</v>
      </c>
      <c r="K14" s="1" t="s">
        <v>19</v>
      </c>
      <c r="L14" s="93">
        <v>3217.15</v>
      </c>
      <c r="M14" t="s">
        <v>62</v>
      </c>
    </row>
    <row r="15" spans="1:13" ht="12.75">
      <c r="A15" s="30" t="s">
        <v>8</v>
      </c>
      <c r="B15" t="s">
        <v>9</v>
      </c>
      <c r="C15" s="26">
        <v>2</v>
      </c>
      <c r="D15" s="36"/>
      <c r="E15" s="75">
        <f aca="true" t="shared" si="1" ref="E15:E22">SUM(C15:D15)</f>
        <v>2</v>
      </c>
      <c r="F15" s="25">
        <v>8</v>
      </c>
      <c r="G15" s="30">
        <f>SUM(E15-F15)</f>
        <v>-6</v>
      </c>
      <c r="H15" t="s">
        <v>40</v>
      </c>
      <c r="I15" s="17" t="s">
        <v>266</v>
      </c>
      <c r="J15" s="114">
        <v>8</v>
      </c>
      <c r="K15" s="1" t="s">
        <v>18</v>
      </c>
      <c r="L15" s="66">
        <v>1747.47</v>
      </c>
      <c r="M15" t="s">
        <v>62</v>
      </c>
    </row>
    <row r="16" spans="1:13" ht="12.75">
      <c r="A16" s="30" t="s">
        <v>10</v>
      </c>
      <c r="B16" t="s">
        <v>208</v>
      </c>
      <c r="C16" s="26">
        <v>7</v>
      </c>
      <c r="D16" s="36">
        <v>6</v>
      </c>
      <c r="E16" s="75">
        <f t="shared" si="1"/>
        <v>13</v>
      </c>
      <c r="F16" s="25">
        <v>12</v>
      </c>
      <c r="G16" s="30">
        <f>SUM(E16-F16)</f>
        <v>1</v>
      </c>
      <c r="H16" t="s">
        <v>40</v>
      </c>
      <c r="I16" s="17" t="s">
        <v>268</v>
      </c>
      <c r="J16" s="114">
        <v>9</v>
      </c>
      <c r="K16" s="1" t="s">
        <v>20</v>
      </c>
      <c r="L16" s="66">
        <v>6175.4</v>
      </c>
      <c r="M16" t="s">
        <v>62</v>
      </c>
    </row>
    <row r="17" spans="1:13" ht="12.75">
      <c r="A17" s="30" t="s">
        <v>11</v>
      </c>
      <c r="B17" t="s">
        <v>12</v>
      </c>
      <c r="C17" s="26">
        <v>30</v>
      </c>
      <c r="D17" s="36">
        <v>30</v>
      </c>
      <c r="E17" s="75">
        <f t="shared" si="1"/>
        <v>60</v>
      </c>
      <c r="F17" s="25">
        <v>54</v>
      </c>
      <c r="G17" s="30">
        <f>SUM(E17-F17)</f>
        <v>6</v>
      </c>
      <c r="H17" t="s">
        <v>40</v>
      </c>
      <c r="I17" s="17" t="s">
        <v>269</v>
      </c>
      <c r="J17" s="114">
        <v>10</v>
      </c>
      <c r="K17" s="1" t="s">
        <v>21</v>
      </c>
      <c r="L17" s="66">
        <v>25751.25</v>
      </c>
      <c r="M17" t="s">
        <v>62</v>
      </c>
    </row>
    <row r="18" spans="1:13" ht="12.75">
      <c r="A18" s="30" t="s">
        <v>285</v>
      </c>
      <c r="B18" t="s">
        <v>209</v>
      </c>
      <c r="C18" s="26"/>
      <c r="D18" s="36"/>
      <c r="E18" s="75">
        <f t="shared" si="1"/>
        <v>0</v>
      </c>
      <c r="F18" s="25"/>
      <c r="G18" s="30">
        <f>SUM(E18-F18)</f>
        <v>0</v>
      </c>
      <c r="H18" t="s">
        <v>40</v>
      </c>
      <c r="I18" s="17" t="s">
        <v>271</v>
      </c>
      <c r="J18" s="114">
        <v>23</v>
      </c>
      <c r="K18" s="1" t="s">
        <v>221</v>
      </c>
      <c r="L18" s="66"/>
      <c r="M18" t="s">
        <v>62</v>
      </c>
    </row>
    <row r="19" spans="1:13" ht="12.75">
      <c r="A19" s="30" t="s">
        <v>284</v>
      </c>
      <c r="B19" t="s">
        <v>218</v>
      </c>
      <c r="C19" s="26"/>
      <c r="D19" s="36"/>
      <c r="E19" s="75">
        <f t="shared" si="1"/>
        <v>0</v>
      </c>
      <c r="F19" s="57" t="s">
        <v>165</v>
      </c>
      <c r="G19" s="30" t="s">
        <v>274</v>
      </c>
      <c r="H19" t="s">
        <v>40</v>
      </c>
      <c r="I19" s="17" t="s">
        <v>264</v>
      </c>
      <c r="J19" s="114">
        <v>22</v>
      </c>
      <c r="K19" s="1" t="s">
        <v>219</v>
      </c>
      <c r="L19" s="66">
        <v>1441.43</v>
      </c>
      <c r="M19" t="s">
        <v>62</v>
      </c>
    </row>
    <row r="20" spans="1:13" ht="12.75">
      <c r="A20" s="30" t="s">
        <v>285</v>
      </c>
      <c r="B20" t="s">
        <v>277</v>
      </c>
      <c r="C20" s="26"/>
      <c r="D20" s="36"/>
      <c r="E20" s="75">
        <f t="shared" si="1"/>
        <v>0</v>
      </c>
      <c r="F20" s="25"/>
      <c r="G20" s="30">
        <f>SUM(E20+E21-F20)</f>
        <v>0</v>
      </c>
      <c r="H20" t="s">
        <v>39</v>
      </c>
      <c r="I20" s="17" t="s">
        <v>206</v>
      </c>
      <c r="J20" s="114">
        <v>18</v>
      </c>
      <c r="K20" s="1" t="s">
        <v>150</v>
      </c>
      <c r="L20" s="66">
        <v>2439.84</v>
      </c>
      <c r="M20" t="s">
        <v>62</v>
      </c>
    </row>
    <row r="21" spans="1:13" ht="12.75">
      <c r="A21" s="30" t="s">
        <v>285</v>
      </c>
      <c r="B21" t="s">
        <v>279</v>
      </c>
      <c r="C21" s="26"/>
      <c r="D21" s="36"/>
      <c r="E21" s="75">
        <f t="shared" si="1"/>
        <v>0</v>
      </c>
      <c r="F21" s="57" t="s">
        <v>165</v>
      </c>
      <c r="G21" s="30" t="s">
        <v>278</v>
      </c>
      <c r="H21" t="s">
        <v>41</v>
      </c>
      <c r="I21" s="17" t="s">
        <v>206</v>
      </c>
      <c r="J21" s="114">
        <v>19</v>
      </c>
      <c r="K21" s="1" t="s">
        <v>151</v>
      </c>
      <c r="L21" s="66"/>
      <c r="M21" t="s">
        <v>62</v>
      </c>
    </row>
    <row r="22" spans="1:13" ht="12.75">
      <c r="A22" s="30" t="s">
        <v>119</v>
      </c>
      <c r="B22" t="s">
        <v>706</v>
      </c>
      <c r="C22" s="206"/>
      <c r="D22" s="94"/>
      <c r="E22" s="203">
        <f t="shared" si="1"/>
        <v>0</v>
      </c>
      <c r="F22" s="203"/>
      <c r="G22" s="95">
        <f>SUM(E22-F22)</f>
        <v>0</v>
      </c>
      <c r="H22" t="s">
        <v>40</v>
      </c>
      <c r="I22" s="17" t="s">
        <v>143</v>
      </c>
      <c r="J22" s="205">
        <v>7</v>
      </c>
      <c r="K22" s="1" t="s">
        <v>120</v>
      </c>
      <c r="L22" s="88"/>
      <c r="M22" t="s">
        <v>62</v>
      </c>
    </row>
    <row r="23" spans="1:13" ht="12.75">
      <c r="A23" s="131"/>
      <c r="B23" s="217"/>
      <c r="C23" s="134" t="s">
        <v>110</v>
      </c>
      <c r="D23" s="134" t="s">
        <v>110</v>
      </c>
      <c r="E23" s="134" t="s">
        <v>110</v>
      </c>
      <c r="F23" s="138" t="s">
        <v>110</v>
      </c>
      <c r="G23" s="138" t="s">
        <v>110</v>
      </c>
      <c r="H23" s="132"/>
      <c r="I23" s="131"/>
      <c r="J23" s="138"/>
      <c r="K23" s="138"/>
      <c r="L23" s="200" t="s">
        <v>110</v>
      </c>
      <c r="M23" s="132"/>
    </row>
    <row r="24" spans="1:13" ht="12.75">
      <c r="A24" s="30" t="s">
        <v>13</v>
      </c>
      <c r="B24" t="s">
        <v>128</v>
      </c>
      <c r="C24" s="173">
        <v>15</v>
      </c>
      <c r="D24" s="120">
        <v>4</v>
      </c>
      <c r="E24" s="174">
        <f>SUM(C24:D24)</f>
        <v>19</v>
      </c>
      <c r="F24" s="207">
        <v>23</v>
      </c>
      <c r="G24" s="118">
        <f>SUM(E24+E27-F24)</f>
        <v>-4</v>
      </c>
      <c r="H24" t="s">
        <v>39</v>
      </c>
      <c r="I24" s="17" t="s">
        <v>287</v>
      </c>
      <c r="J24" s="190">
        <v>20</v>
      </c>
      <c r="K24" s="1" t="s">
        <v>22</v>
      </c>
      <c r="L24" s="93">
        <v>51012.41</v>
      </c>
      <c r="M24" t="s">
        <v>62</v>
      </c>
    </row>
    <row r="25" spans="1:13" ht="12.75">
      <c r="A25" s="30" t="s">
        <v>13</v>
      </c>
      <c r="B25" t="s">
        <v>145</v>
      </c>
      <c r="C25" s="75" t="s">
        <v>109</v>
      </c>
      <c r="D25" s="75" t="s">
        <v>109</v>
      </c>
      <c r="E25" s="75" t="s">
        <v>109</v>
      </c>
      <c r="F25" s="57" t="s">
        <v>165</v>
      </c>
      <c r="G25" s="30" t="s">
        <v>168</v>
      </c>
      <c r="H25" t="s">
        <v>39</v>
      </c>
      <c r="I25" s="17" t="s">
        <v>287</v>
      </c>
      <c r="J25" s="114">
        <v>36</v>
      </c>
      <c r="K25" s="1" t="s">
        <v>125</v>
      </c>
      <c r="L25" s="66"/>
      <c r="M25" t="s">
        <v>62</v>
      </c>
    </row>
    <row r="26" spans="1:13" ht="12.75">
      <c r="A26" s="30" t="s">
        <v>13</v>
      </c>
      <c r="B26" t="s">
        <v>146</v>
      </c>
      <c r="C26" s="75" t="s">
        <v>109</v>
      </c>
      <c r="D26" s="75" t="s">
        <v>109</v>
      </c>
      <c r="E26" s="75" t="s">
        <v>109</v>
      </c>
      <c r="F26" s="57" t="s">
        <v>165</v>
      </c>
      <c r="G26" s="30" t="s">
        <v>168</v>
      </c>
      <c r="H26" t="s">
        <v>39</v>
      </c>
      <c r="I26" s="17" t="s">
        <v>287</v>
      </c>
      <c r="J26" s="114">
        <v>36</v>
      </c>
      <c r="K26" s="1" t="s">
        <v>126</v>
      </c>
      <c r="L26" s="66"/>
      <c r="M26" t="s">
        <v>62</v>
      </c>
    </row>
    <row r="27" spans="1:13" ht="12.75">
      <c r="A27" s="30" t="s">
        <v>52</v>
      </c>
      <c r="B27" t="s">
        <v>51</v>
      </c>
      <c r="C27" s="206"/>
      <c r="D27" s="94"/>
      <c r="E27" s="203">
        <f>SUM(C27:D27)</f>
        <v>0</v>
      </c>
      <c r="F27" s="204" t="s">
        <v>165</v>
      </c>
      <c r="G27" s="95" t="s">
        <v>168</v>
      </c>
      <c r="H27" t="s">
        <v>39</v>
      </c>
      <c r="I27" s="17" t="s">
        <v>287</v>
      </c>
      <c r="J27" s="114">
        <v>36</v>
      </c>
      <c r="K27" s="1" t="s">
        <v>127</v>
      </c>
      <c r="L27" s="88"/>
      <c r="M27" t="s">
        <v>62</v>
      </c>
    </row>
    <row r="28" spans="1:13" ht="12.75">
      <c r="A28" s="131"/>
      <c r="B28" s="217"/>
      <c r="C28" s="134" t="s">
        <v>110</v>
      </c>
      <c r="D28" s="134" t="s">
        <v>110</v>
      </c>
      <c r="E28" s="134" t="s">
        <v>110</v>
      </c>
      <c r="F28" s="201" t="s">
        <v>110</v>
      </c>
      <c r="G28" s="138" t="s">
        <v>110</v>
      </c>
      <c r="H28" s="132"/>
      <c r="I28" s="198"/>
      <c r="J28" s="138"/>
      <c r="K28" s="138"/>
      <c r="L28" s="200" t="s">
        <v>110</v>
      </c>
      <c r="M28" s="132"/>
    </row>
    <row r="29" spans="1:13" ht="12.75">
      <c r="A29" s="30" t="s">
        <v>14</v>
      </c>
      <c r="B29" t="s">
        <v>129</v>
      </c>
      <c r="C29" s="173">
        <v>5</v>
      </c>
      <c r="D29" s="120">
        <v>7</v>
      </c>
      <c r="E29" s="174">
        <f>SUM(C29:D29)</f>
        <v>12</v>
      </c>
      <c r="F29" s="207">
        <v>32</v>
      </c>
      <c r="G29" s="118">
        <f>SUM(E29+E30+E31+E32-F29)</f>
        <v>-6</v>
      </c>
      <c r="H29" t="s">
        <v>41</v>
      </c>
      <c r="I29" s="17" t="s">
        <v>302</v>
      </c>
      <c r="J29" s="114">
        <v>30</v>
      </c>
      <c r="K29" s="1" t="s">
        <v>32</v>
      </c>
      <c r="L29" s="93">
        <v>5621.72</v>
      </c>
      <c r="M29" t="s">
        <v>62</v>
      </c>
    </row>
    <row r="30" spans="1:13" ht="12.75">
      <c r="A30" s="30" t="s">
        <v>14</v>
      </c>
      <c r="B30" t="s">
        <v>147</v>
      </c>
      <c r="C30" s="26">
        <v>6</v>
      </c>
      <c r="D30" s="36">
        <v>5</v>
      </c>
      <c r="E30" s="75">
        <f>SUM(C30:D30)</f>
        <v>11</v>
      </c>
      <c r="F30" s="57" t="s">
        <v>165</v>
      </c>
      <c r="G30" s="30" t="s">
        <v>166</v>
      </c>
      <c r="H30" t="s">
        <v>41</v>
      </c>
      <c r="I30" s="17" t="s">
        <v>302</v>
      </c>
      <c r="J30" s="114">
        <v>38</v>
      </c>
      <c r="K30" s="1" t="s">
        <v>130</v>
      </c>
      <c r="L30" s="66">
        <v>15871.93</v>
      </c>
      <c r="M30" t="s">
        <v>62</v>
      </c>
    </row>
    <row r="31" spans="1:13" ht="12.75">
      <c r="A31" s="30" t="s">
        <v>14</v>
      </c>
      <c r="B31" t="s">
        <v>223</v>
      </c>
      <c r="C31" s="26">
        <v>1</v>
      </c>
      <c r="D31" s="36">
        <v>2</v>
      </c>
      <c r="E31" s="75">
        <f>SUM(C31:D31)</f>
        <v>3</v>
      </c>
      <c r="F31" s="57" t="s">
        <v>165</v>
      </c>
      <c r="G31" s="30" t="s">
        <v>166</v>
      </c>
      <c r="H31" t="s">
        <v>41</v>
      </c>
      <c r="I31" s="17" t="s">
        <v>302</v>
      </c>
      <c r="J31" s="114">
        <v>32</v>
      </c>
      <c r="K31" s="1" t="s">
        <v>23</v>
      </c>
      <c r="L31" s="66">
        <v>3404.9</v>
      </c>
      <c r="M31" t="s">
        <v>62</v>
      </c>
    </row>
    <row r="32" spans="1:13" ht="12.75">
      <c r="A32" s="30" t="s">
        <v>14</v>
      </c>
      <c r="B32" t="s">
        <v>334</v>
      </c>
      <c r="C32" s="26"/>
      <c r="D32" s="36"/>
      <c r="E32" s="75">
        <f>SUM(C32:D32)</f>
        <v>0</v>
      </c>
      <c r="F32" s="57" t="s">
        <v>165</v>
      </c>
      <c r="G32" s="30" t="s">
        <v>166</v>
      </c>
      <c r="H32" t="s">
        <v>41</v>
      </c>
      <c r="I32" s="17" t="s">
        <v>302</v>
      </c>
      <c r="J32" s="114">
        <v>39</v>
      </c>
      <c r="K32" s="113" t="s">
        <v>335</v>
      </c>
      <c r="L32" s="66"/>
      <c r="M32" t="s">
        <v>62</v>
      </c>
    </row>
    <row r="33" spans="1:13" ht="12.75">
      <c r="A33" s="30" t="s">
        <v>14</v>
      </c>
      <c r="B33" t="s">
        <v>53</v>
      </c>
      <c r="C33" s="75" t="s">
        <v>109</v>
      </c>
      <c r="D33" s="75" t="s">
        <v>109</v>
      </c>
      <c r="E33" s="75" t="s">
        <v>109</v>
      </c>
      <c r="F33" s="57" t="s">
        <v>165</v>
      </c>
      <c r="G33" s="30" t="s">
        <v>166</v>
      </c>
      <c r="H33" t="s">
        <v>41</v>
      </c>
      <c r="I33" s="17" t="s">
        <v>302</v>
      </c>
      <c r="J33" s="276" t="s">
        <v>337</v>
      </c>
      <c r="K33" s="1" t="s">
        <v>46</v>
      </c>
      <c r="L33" s="66">
        <v>2630.16</v>
      </c>
      <c r="M33" t="s">
        <v>62</v>
      </c>
    </row>
    <row r="34" spans="1:13" ht="12.75">
      <c r="A34" s="30" t="s">
        <v>14</v>
      </c>
      <c r="B34" t="s">
        <v>121</v>
      </c>
      <c r="C34" s="75" t="s">
        <v>109</v>
      </c>
      <c r="D34" s="75" t="s">
        <v>109</v>
      </c>
      <c r="E34" s="75" t="s">
        <v>109</v>
      </c>
      <c r="F34" s="57" t="s">
        <v>165</v>
      </c>
      <c r="G34" s="30" t="s">
        <v>166</v>
      </c>
      <c r="H34" t="s">
        <v>41</v>
      </c>
      <c r="I34" s="17" t="s">
        <v>302</v>
      </c>
      <c r="J34" s="276" t="s">
        <v>337</v>
      </c>
      <c r="K34" s="1" t="s">
        <v>122</v>
      </c>
      <c r="L34" s="66">
        <v>383.05</v>
      </c>
      <c r="M34" t="s">
        <v>62</v>
      </c>
    </row>
    <row r="35" spans="1:13" ht="12.75">
      <c r="A35" s="30" t="s">
        <v>14</v>
      </c>
      <c r="B35" t="s">
        <v>123</v>
      </c>
      <c r="C35" s="203" t="s">
        <v>109</v>
      </c>
      <c r="D35" s="203" t="s">
        <v>109</v>
      </c>
      <c r="E35" s="203" t="s">
        <v>109</v>
      </c>
      <c r="F35" s="204" t="s">
        <v>165</v>
      </c>
      <c r="G35" s="95" t="s">
        <v>166</v>
      </c>
      <c r="H35" t="s">
        <v>41</v>
      </c>
      <c r="I35" s="17" t="s">
        <v>302</v>
      </c>
      <c r="J35" s="276" t="s">
        <v>337</v>
      </c>
      <c r="K35" s="1" t="s">
        <v>124</v>
      </c>
      <c r="L35" s="88">
        <v>19.8</v>
      </c>
      <c r="M35" t="s">
        <v>62</v>
      </c>
    </row>
    <row r="36" spans="1:13" ht="12.75">
      <c r="A36" s="131"/>
      <c r="B36" s="217"/>
      <c r="C36" s="134" t="s">
        <v>110</v>
      </c>
      <c r="D36" s="134" t="s">
        <v>110</v>
      </c>
      <c r="E36" s="134" t="s">
        <v>110</v>
      </c>
      <c r="F36" s="138" t="s">
        <v>110</v>
      </c>
      <c r="G36" s="138" t="s">
        <v>110</v>
      </c>
      <c r="H36" s="132"/>
      <c r="I36" s="131"/>
      <c r="J36" s="138"/>
      <c r="K36" s="138"/>
      <c r="L36" s="200" t="s">
        <v>110</v>
      </c>
      <c r="M36" s="132"/>
    </row>
    <row r="37" spans="1:13" ht="12.75">
      <c r="A37" s="30" t="s">
        <v>15</v>
      </c>
      <c r="B37" t="s">
        <v>338</v>
      </c>
      <c r="C37" s="173">
        <v>1</v>
      </c>
      <c r="D37" s="120">
        <v>2</v>
      </c>
      <c r="E37" s="174">
        <f aca="true" t="shared" si="2" ref="E37:E49">SUM(C37:D37)</f>
        <v>3</v>
      </c>
      <c r="F37" s="174">
        <v>2</v>
      </c>
      <c r="G37" s="118">
        <f aca="true" t="shared" si="3" ref="G37:G43">SUM(E37-F37)</f>
        <v>1</v>
      </c>
      <c r="H37" t="s">
        <v>41</v>
      </c>
      <c r="I37" s="17" t="s">
        <v>193</v>
      </c>
      <c r="J37" s="190">
        <v>44</v>
      </c>
      <c r="K37" s="1" t="s">
        <v>108</v>
      </c>
      <c r="L37" s="93">
        <v>4695.35</v>
      </c>
      <c r="M37" t="s">
        <v>62</v>
      </c>
    </row>
    <row r="38" spans="1:13" ht="12.75">
      <c r="A38" s="30" t="s">
        <v>15</v>
      </c>
      <c r="B38" t="s">
        <v>225</v>
      </c>
      <c r="C38" s="26"/>
      <c r="D38" s="36"/>
      <c r="E38" s="75">
        <f t="shared" si="2"/>
        <v>0</v>
      </c>
      <c r="F38" s="75"/>
      <c r="G38" s="30">
        <f t="shared" si="3"/>
        <v>0</v>
      </c>
      <c r="H38" t="s">
        <v>41</v>
      </c>
      <c r="I38" s="17" t="s">
        <v>194</v>
      </c>
      <c r="J38" s="114">
        <v>43</v>
      </c>
      <c r="K38" s="1" t="s">
        <v>25</v>
      </c>
      <c r="L38" s="66">
        <v>4200</v>
      </c>
      <c r="M38" t="s">
        <v>62</v>
      </c>
    </row>
    <row r="39" spans="1:13" ht="12.75">
      <c r="A39" s="30" t="s">
        <v>15</v>
      </c>
      <c r="B39" t="s">
        <v>226</v>
      </c>
      <c r="C39" s="26">
        <v>2</v>
      </c>
      <c r="D39" s="36">
        <v>2</v>
      </c>
      <c r="E39" s="75">
        <f t="shared" si="2"/>
        <v>4</v>
      </c>
      <c r="F39" s="75">
        <v>3</v>
      </c>
      <c r="G39" s="30">
        <f t="shared" si="3"/>
        <v>1</v>
      </c>
      <c r="H39" t="s">
        <v>41</v>
      </c>
      <c r="I39" s="17" t="s">
        <v>197</v>
      </c>
      <c r="J39" s="114">
        <v>42</v>
      </c>
      <c r="K39" s="1" t="s">
        <v>26</v>
      </c>
      <c r="L39" s="66">
        <v>10605.74</v>
      </c>
      <c r="M39" t="s">
        <v>62</v>
      </c>
    </row>
    <row r="40" spans="1:13" ht="12.75">
      <c r="A40" s="30" t="s">
        <v>15</v>
      </c>
      <c r="B40" t="s">
        <v>228</v>
      </c>
      <c r="C40" s="26">
        <v>4</v>
      </c>
      <c r="D40" s="36">
        <v>6</v>
      </c>
      <c r="E40" s="75">
        <f t="shared" si="2"/>
        <v>10</v>
      </c>
      <c r="F40" s="75">
        <v>12</v>
      </c>
      <c r="G40" s="30">
        <f t="shared" si="3"/>
        <v>-2</v>
      </c>
      <c r="H40" t="s">
        <v>41</v>
      </c>
      <c r="I40" s="17" t="s">
        <v>304</v>
      </c>
      <c r="J40" s="114">
        <v>40</v>
      </c>
      <c r="K40" s="1" t="s">
        <v>27</v>
      </c>
      <c r="L40" s="66">
        <v>27201.67</v>
      </c>
      <c r="M40" t="s">
        <v>62</v>
      </c>
    </row>
    <row r="41" spans="1:13" ht="12.75">
      <c r="A41" s="30" t="s">
        <v>15</v>
      </c>
      <c r="B41" t="s">
        <v>227</v>
      </c>
      <c r="C41" s="26">
        <v>1</v>
      </c>
      <c r="D41" s="36">
        <v>2</v>
      </c>
      <c r="E41" s="75">
        <f t="shared" si="2"/>
        <v>3</v>
      </c>
      <c r="F41" s="75">
        <v>5</v>
      </c>
      <c r="G41" s="30">
        <f t="shared" si="3"/>
        <v>-2</v>
      </c>
      <c r="H41" t="s">
        <v>41</v>
      </c>
      <c r="I41" s="17" t="s">
        <v>198</v>
      </c>
      <c r="J41" s="114">
        <v>41</v>
      </c>
      <c r="K41" s="1" t="s">
        <v>28</v>
      </c>
      <c r="L41" s="66">
        <v>16941.55</v>
      </c>
      <c r="M41" t="s">
        <v>62</v>
      </c>
    </row>
    <row r="42" spans="1:13" ht="12.75">
      <c r="A42" s="30" t="s">
        <v>15</v>
      </c>
      <c r="B42" t="s">
        <v>229</v>
      </c>
      <c r="C42" s="26">
        <v>10</v>
      </c>
      <c r="D42" s="36">
        <v>8</v>
      </c>
      <c r="E42" s="75">
        <f t="shared" si="2"/>
        <v>18</v>
      </c>
      <c r="F42" s="75">
        <v>22</v>
      </c>
      <c r="G42" s="30">
        <f t="shared" si="3"/>
        <v>-4</v>
      </c>
      <c r="H42" t="s">
        <v>41</v>
      </c>
      <c r="I42" s="17" t="s">
        <v>306</v>
      </c>
      <c r="J42" s="114">
        <v>79</v>
      </c>
      <c r="K42" s="1" t="s">
        <v>224</v>
      </c>
      <c r="L42" s="66">
        <v>62471.77</v>
      </c>
      <c r="M42" t="s">
        <v>62</v>
      </c>
    </row>
    <row r="43" spans="1:13" ht="12.75">
      <c r="A43" s="30" t="s">
        <v>15</v>
      </c>
      <c r="B43" t="s">
        <v>230</v>
      </c>
      <c r="C43" s="26">
        <v>7</v>
      </c>
      <c r="D43" s="36">
        <v>6</v>
      </c>
      <c r="E43" s="75">
        <f t="shared" si="2"/>
        <v>13</v>
      </c>
      <c r="F43" s="75">
        <v>13</v>
      </c>
      <c r="G43" s="30">
        <f t="shared" si="3"/>
        <v>0</v>
      </c>
      <c r="H43" t="s">
        <v>41</v>
      </c>
      <c r="I43" s="17" t="s">
        <v>199</v>
      </c>
      <c r="J43" s="114">
        <v>73</v>
      </c>
      <c r="K43" s="1" t="s">
        <v>152</v>
      </c>
      <c r="L43" s="66">
        <v>51333.34</v>
      </c>
      <c r="M43" t="s">
        <v>62</v>
      </c>
    </row>
    <row r="44" spans="1:13" ht="12.75">
      <c r="A44" s="30" t="s">
        <v>15</v>
      </c>
      <c r="B44" t="s">
        <v>231</v>
      </c>
      <c r="C44" s="26">
        <v>3</v>
      </c>
      <c r="D44" s="36">
        <v>2</v>
      </c>
      <c r="E44" s="75">
        <f t="shared" si="2"/>
        <v>5</v>
      </c>
      <c r="F44" s="75">
        <v>6</v>
      </c>
      <c r="G44" s="30">
        <f aca="true" t="shared" si="4" ref="G44:G49">SUM(E44-F44)</f>
        <v>-1</v>
      </c>
      <c r="H44" t="s">
        <v>41</v>
      </c>
      <c r="I44" s="17" t="s">
        <v>200</v>
      </c>
      <c r="J44" s="114">
        <v>74</v>
      </c>
      <c r="K44" s="1" t="s">
        <v>153</v>
      </c>
      <c r="L44" s="66">
        <v>8091</v>
      </c>
      <c r="M44" t="s">
        <v>62</v>
      </c>
    </row>
    <row r="45" spans="1:13" ht="12.75">
      <c r="A45" s="30" t="s">
        <v>15</v>
      </c>
      <c r="B45" t="s">
        <v>232</v>
      </c>
      <c r="C45" s="26">
        <v>3</v>
      </c>
      <c r="D45" s="36">
        <v>3</v>
      </c>
      <c r="E45" s="75">
        <f t="shared" si="2"/>
        <v>6</v>
      </c>
      <c r="F45" s="75">
        <v>7</v>
      </c>
      <c r="G45" s="30">
        <f t="shared" si="4"/>
        <v>-1</v>
      </c>
      <c r="H45" t="s">
        <v>41</v>
      </c>
      <c r="I45" s="17" t="s">
        <v>201</v>
      </c>
      <c r="J45" s="114">
        <v>75</v>
      </c>
      <c r="K45" s="1" t="s">
        <v>154</v>
      </c>
      <c r="L45" s="66">
        <v>39049</v>
      </c>
      <c r="M45" t="s">
        <v>62</v>
      </c>
    </row>
    <row r="46" spans="1:13" ht="12.75">
      <c r="A46" s="30" t="s">
        <v>15</v>
      </c>
      <c r="B46" t="s">
        <v>233</v>
      </c>
      <c r="C46" s="26">
        <v>3</v>
      </c>
      <c r="D46" s="36">
        <v>3</v>
      </c>
      <c r="E46" s="75">
        <f t="shared" si="2"/>
        <v>6</v>
      </c>
      <c r="F46" s="75">
        <v>7</v>
      </c>
      <c r="G46" s="30">
        <f t="shared" si="4"/>
        <v>-1</v>
      </c>
      <c r="H46" t="s">
        <v>41</v>
      </c>
      <c r="I46" s="17" t="s">
        <v>202</v>
      </c>
      <c r="J46" s="114">
        <v>76</v>
      </c>
      <c r="K46" s="1" t="s">
        <v>155</v>
      </c>
      <c r="L46" s="66">
        <v>7777.9</v>
      </c>
      <c r="M46" t="s">
        <v>62</v>
      </c>
    </row>
    <row r="47" spans="1:13" ht="12.75">
      <c r="A47" s="30" t="s">
        <v>16</v>
      </c>
      <c r="B47" t="s">
        <v>148</v>
      </c>
      <c r="C47" s="26">
        <v>2</v>
      </c>
      <c r="D47" s="36">
        <v>1</v>
      </c>
      <c r="E47" s="75">
        <f t="shared" si="2"/>
        <v>3</v>
      </c>
      <c r="F47" s="75">
        <v>3</v>
      </c>
      <c r="G47" s="30">
        <f>SUM(E47-F47)</f>
        <v>0</v>
      </c>
      <c r="H47" t="s">
        <v>40</v>
      </c>
      <c r="I47" s="17" t="s">
        <v>308</v>
      </c>
      <c r="J47" s="114">
        <v>11</v>
      </c>
      <c r="K47" s="1" t="s">
        <v>29</v>
      </c>
      <c r="L47" s="66">
        <v>2192.13</v>
      </c>
      <c r="M47" t="s">
        <v>62</v>
      </c>
    </row>
    <row r="48" spans="1:13" ht="12.75">
      <c r="A48" s="30" t="s">
        <v>16</v>
      </c>
      <c r="B48" t="s">
        <v>350</v>
      </c>
      <c r="C48" s="74"/>
      <c r="D48" s="36"/>
      <c r="E48" s="75">
        <f t="shared" si="2"/>
        <v>0</v>
      </c>
      <c r="F48" s="75"/>
      <c r="G48" s="30">
        <f t="shared" si="4"/>
        <v>0</v>
      </c>
      <c r="H48" t="s">
        <v>41</v>
      </c>
      <c r="I48" s="90" t="s">
        <v>203</v>
      </c>
      <c r="J48" s="114">
        <v>78</v>
      </c>
      <c r="K48" s="1" t="s">
        <v>30</v>
      </c>
      <c r="L48" s="66"/>
      <c r="M48" t="s">
        <v>62</v>
      </c>
    </row>
    <row r="49" spans="1:13" ht="12.75">
      <c r="A49" s="30" t="s">
        <v>16</v>
      </c>
      <c r="B49" t="s">
        <v>309</v>
      </c>
      <c r="C49" s="206"/>
      <c r="D49" s="94"/>
      <c r="E49" s="203">
        <f t="shared" si="2"/>
        <v>0</v>
      </c>
      <c r="F49" s="203"/>
      <c r="G49" s="95">
        <f t="shared" si="4"/>
        <v>0</v>
      </c>
      <c r="H49" t="s">
        <v>41</v>
      </c>
      <c r="I49" s="17" t="s">
        <v>204</v>
      </c>
      <c r="J49" s="114">
        <v>45</v>
      </c>
      <c r="K49" s="1" t="s">
        <v>156</v>
      </c>
      <c r="L49" s="88">
        <v>146.94</v>
      </c>
      <c r="M49" t="s">
        <v>62</v>
      </c>
    </row>
    <row r="50" spans="1:13" ht="12.75">
      <c r="A50" s="131"/>
      <c r="B50" s="217"/>
      <c r="C50" s="134" t="s">
        <v>110</v>
      </c>
      <c r="D50" s="134" t="s">
        <v>110</v>
      </c>
      <c r="E50" s="134" t="s">
        <v>110</v>
      </c>
      <c r="F50" s="138" t="s">
        <v>110</v>
      </c>
      <c r="G50" s="138" t="s">
        <v>110</v>
      </c>
      <c r="H50" s="132"/>
      <c r="I50" s="198"/>
      <c r="J50" s="138"/>
      <c r="K50" s="138"/>
      <c r="L50" s="200" t="s">
        <v>110</v>
      </c>
      <c r="M50" s="132"/>
    </row>
    <row r="51" spans="1:13" ht="12.75">
      <c r="A51" s="30" t="s">
        <v>17</v>
      </c>
      <c r="B51" t="s">
        <v>315</v>
      </c>
      <c r="C51" s="173">
        <v>13</v>
      </c>
      <c r="D51" s="120">
        <v>4</v>
      </c>
      <c r="E51" s="174">
        <f aca="true" t="shared" si="5" ref="E51:E56">SUM(C51:D51)</f>
        <v>17</v>
      </c>
      <c r="F51" s="207">
        <v>28</v>
      </c>
      <c r="G51" s="30">
        <f>SUM(E51+E52+E53-F51)</f>
        <v>-1</v>
      </c>
      <c r="H51" t="s">
        <v>40</v>
      </c>
      <c r="I51" s="17" t="s">
        <v>314</v>
      </c>
      <c r="J51" s="114">
        <v>2</v>
      </c>
      <c r="K51" s="113" t="s">
        <v>325</v>
      </c>
      <c r="L51" s="93">
        <v>3765.46</v>
      </c>
      <c r="M51" t="s">
        <v>62</v>
      </c>
    </row>
    <row r="52" spans="1:13" ht="12.75">
      <c r="A52" s="30" t="s">
        <v>17</v>
      </c>
      <c r="B52" t="s">
        <v>311</v>
      </c>
      <c r="C52" s="26">
        <v>2</v>
      </c>
      <c r="D52" s="36">
        <v>2</v>
      </c>
      <c r="E52" s="75">
        <f t="shared" si="5"/>
        <v>4</v>
      </c>
      <c r="F52" s="57" t="s">
        <v>165</v>
      </c>
      <c r="G52" s="30" t="s">
        <v>331</v>
      </c>
      <c r="H52" t="s">
        <v>40</v>
      </c>
      <c r="I52" s="17" t="s">
        <v>314</v>
      </c>
      <c r="J52" s="114">
        <v>16</v>
      </c>
      <c r="K52" s="113" t="s">
        <v>327</v>
      </c>
      <c r="L52" s="66">
        <v>280</v>
      </c>
      <c r="M52" t="s">
        <v>62</v>
      </c>
    </row>
    <row r="53" spans="1:13" ht="12.75">
      <c r="A53" s="30" t="s">
        <v>17</v>
      </c>
      <c r="B53" t="s">
        <v>310</v>
      </c>
      <c r="C53" s="26">
        <v>5</v>
      </c>
      <c r="D53" s="36">
        <v>1</v>
      </c>
      <c r="E53" s="75">
        <f t="shared" si="5"/>
        <v>6</v>
      </c>
      <c r="F53" s="57" t="s">
        <v>165</v>
      </c>
      <c r="G53" s="30" t="s">
        <v>331</v>
      </c>
      <c r="H53" t="s">
        <v>40</v>
      </c>
      <c r="I53" s="17" t="s">
        <v>314</v>
      </c>
      <c r="J53" s="114">
        <v>6</v>
      </c>
      <c r="K53" s="113" t="s">
        <v>326</v>
      </c>
      <c r="L53" s="66">
        <v>417.84</v>
      </c>
      <c r="M53" t="s">
        <v>62</v>
      </c>
    </row>
    <row r="54" spans="1:13" ht="12.75">
      <c r="A54" s="30" t="s">
        <v>17</v>
      </c>
      <c r="B54" t="s">
        <v>312</v>
      </c>
      <c r="C54" s="26">
        <v>1</v>
      </c>
      <c r="D54" s="36">
        <v>1</v>
      </c>
      <c r="E54" s="75">
        <f t="shared" si="5"/>
        <v>2</v>
      </c>
      <c r="F54" s="75">
        <v>4</v>
      </c>
      <c r="G54" s="30">
        <f>SUM(E54-F54)</f>
        <v>-2</v>
      </c>
      <c r="H54" t="s">
        <v>39</v>
      </c>
      <c r="I54" s="17" t="s">
        <v>323</v>
      </c>
      <c r="J54" s="114">
        <v>25</v>
      </c>
      <c r="K54" s="113" t="s">
        <v>328</v>
      </c>
      <c r="L54" s="66">
        <v>2658.6</v>
      </c>
      <c r="M54" t="s">
        <v>62</v>
      </c>
    </row>
    <row r="55" spans="1:13" ht="12.75">
      <c r="A55" s="30" t="s">
        <v>17</v>
      </c>
      <c r="B55" t="s">
        <v>363</v>
      </c>
      <c r="C55" s="26"/>
      <c r="D55" s="36"/>
      <c r="E55" s="75">
        <f t="shared" si="5"/>
        <v>0</v>
      </c>
      <c r="F55" s="309">
        <v>4</v>
      </c>
      <c r="G55" s="30">
        <f>SUM(E55+E56-F55)</f>
        <v>-4</v>
      </c>
      <c r="H55" t="s">
        <v>41</v>
      </c>
      <c r="I55" s="17" t="s">
        <v>324</v>
      </c>
      <c r="J55" s="114">
        <v>26</v>
      </c>
      <c r="K55" s="113" t="s">
        <v>329</v>
      </c>
      <c r="L55" s="66">
        <v>27301.51</v>
      </c>
      <c r="M55" t="s">
        <v>62</v>
      </c>
    </row>
    <row r="56" spans="1:13" ht="12.75">
      <c r="A56" s="30" t="s">
        <v>17</v>
      </c>
      <c r="B56" t="s">
        <v>313</v>
      </c>
      <c r="C56" s="206"/>
      <c r="D56" s="94"/>
      <c r="E56" s="203">
        <f t="shared" si="5"/>
        <v>0</v>
      </c>
      <c r="F56" s="204" t="s">
        <v>165</v>
      </c>
      <c r="G56" s="30" t="s">
        <v>332</v>
      </c>
      <c r="H56" t="s">
        <v>41</v>
      </c>
      <c r="I56" s="17" t="s">
        <v>324</v>
      </c>
      <c r="J56" s="205">
        <v>27</v>
      </c>
      <c r="K56" s="113" t="s">
        <v>330</v>
      </c>
      <c r="L56" s="88"/>
      <c r="M56" t="s">
        <v>62</v>
      </c>
    </row>
    <row r="57" spans="1:13" ht="12.75">
      <c r="A57" s="95" t="s">
        <v>17</v>
      </c>
      <c r="B57" t="s">
        <v>121</v>
      </c>
      <c r="C57" s="75" t="s">
        <v>109</v>
      </c>
      <c r="D57" s="75" t="s">
        <v>109</v>
      </c>
      <c r="E57" s="75" t="s">
        <v>109</v>
      </c>
      <c r="F57" s="57" t="s">
        <v>165</v>
      </c>
      <c r="G57" s="30" t="s">
        <v>332</v>
      </c>
      <c r="H57"/>
      <c r="I57" s="17" t="s">
        <v>324</v>
      </c>
      <c r="J57" s="205">
        <v>27</v>
      </c>
      <c r="K57" s="113" t="s">
        <v>352</v>
      </c>
      <c r="L57" s="88"/>
      <c r="M57" t="s">
        <v>62</v>
      </c>
    </row>
    <row r="58" spans="1:13" ht="12.75">
      <c r="A58" s="95" t="s">
        <v>17</v>
      </c>
      <c r="B58" t="s">
        <v>123</v>
      </c>
      <c r="C58" s="203" t="s">
        <v>109</v>
      </c>
      <c r="D58" s="203" t="s">
        <v>109</v>
      </c>
      <c r="E58" s="203" t="s">
        <v>109</v>
      </c>
      <c r="F58" s="57" t="s">
        <v>165</v>
      </c>
      <c r="G58" s="30" t="s">
        <v>332</v>
      </c>
      <c r="H58"/>
      <c r="I58" s="17" t="s">
        <v>324</v>
      </c>
      <c r="J58" s="205">
        <v>27</v>
      </c>
      <c r="K58" s="113" t="s">
        <v>353</v>
      </c>
      <c r="L58" s="88"/>
      <c r="M58" t="s">
        <v>62</v>
      </c>
    </row>
    <row r="59" spans="1:13" ht="12.75">
      <c r="A59" s="131"/>
      <c r="B59" s="217"/>
      <c r="C59" s="134" t="s">
        <v>110</v>
      </c>
      <c r="D59" s="134" t="s">
        <v>110</v>
      </c>
      <c r="E59" s="134" t="s">
        <v>110</v>
      </c>
      <c r="F59" s="138" t="s">
        <v>110</v>
      </c>
      <c r="G59" s="138" t="s">
        <v>110</v>
      </c>
      <c r="H59" s="132"/>
      <c r="I59" s="131"/>
      <c r="J59" s="138"/>
      <c r="K59" s="132"/>
      <c r="L59" s="200" t="s">
        <v>110</v>
      </c>
      <c r="M59" s="132"/>
    </row>
    <row r="60" spans="1:13" ht="12.75">
      <c r="A60" s="30" t="s">
        <v>54</v>
      </c>
      <c r="B60" t="s">
        <v>149</v>
      </c>
      <c r="C60" s="173"/>
      <c r="D60" s="120"/>
      <c r="E60" s="174">
        <f>SUM(C60:D60)</f>
        <v>0</v>
      </c>
      <c r="F60" s="207">
        <v>3</v>
      </c>
      <c r="G60" s="118">
        <f>SUM(E60+E61-F60)</f>
        <v>0</v>
      </c>
      <c r="H60" t="s">
        <v>41</v>
      </c>
      <c r="I60" s="17" t="s">
        <v>106</v>
      </c>
      <c r="J60" s="190">
        <v>70</v>
      </c>
      <c r="K60" s="1" t="s">
        <v>55</v>
      </c>
      <c r="L60" s="93">
        <v>804.05</v>
      </c>
      <c r="M60" t="s">
        <v>62</v>
      </c>
    </row>
    <row r="61" spans="1:13" ht="12.75">
      <c r="A61" s="30" t="s">
        <v>132</v>
      </c>
      <c r="B61" t="s">
        <v>333</v>
      </c>
      <c r="C61" s="26">
        <v>1</v>
      </c>
      <c r="D61" s="36">
        <v>2</v>
      </c>
      <c r="E61" s="75">
        <f>SUM(C61:D61)</f>
        <v>3</v>
      </c>
      <c r="F61" s="57" t="s">
        <v>165</v>
      </c>
      <c r="G61" s="30" t="s">
        <v>169</v>
      </c>
      <c r="H61" t="s">
        <v>41</v>
      </c>
      <c r="I61" s="17" t="s">
        <v>106</v>
      </c>
      <c r="J61" s="114">
        <v>33</v>
      </c>
      <c r="K61" s="1" t="s">
        <v>93</v>
      </c>
      <c r="L61" s="66">
        <v>4068.2</v>
      </c>
      <c r="M61" t="s">
        <v>62</v>
      </c>
    </row>
    <row r="62" spans="1:13" ht="12.75">
      <c r="A62" s="30" t="s">
        <v>54</v>
      </c>
      <c r="B62" t="s">
        <v>296</v>
      </c>
      <c r="C62" s="75" t="s">
        <v>109</v>
      </c>
      <c r="D62" s="75" t="s">
        <v>109</v>
      </c>
      <c r="E62" s="75" t="s">
        <v>109</v>
      </c>
      <c r="F62" s="57" t="s">
        <v>165</v>
      </c>
      <c r="G62" s="30" t="s">
        <v>169</v>
      </c>
      <c r="H62" t="s">
        <v>41</v>
      </c>
      <c r="I62" s="17" t="s">
        <v>302</v>
      </c>
      <c r="J62" s="114">
        <v>33</v>
      </c>
      <c r="K62" s="1" t="s">
        <v>241</v>
      </c>
      <c r="L62" s="66"/>
      <c r="M62" t="s">
        <v>62</v>
      </c>
    </row>
    <row r="63" spans="1:13" ht="12.75">
      <c r="A63" s="30" t="s">
        <v>54</v>
      </c>
      <c r="B63" t="s">
        <v>297</v>
      </c>
      <c r="C63" s="75" t="s">
        <v>109</v>
      </c>
      <c r="D63" s="75" t="s">
        <v>109</v>
      </c>
      <c r="E63" s="75" t="s">
        <v>109</v>
      </c>
      <c r="F63" s="57" t="s">
        <v>165</v>
      </c>
      <c r="G63" s="30" t="s">
        <v>166</v>
      </c>
      <c r="H63" t="s">
        <v>41</v>
      </c>
      <c r="I63" s="17" t="s">
        <v>106</v>
      </c>
      <c r="J63" s="114">
        <v>33</v>
      </c>
      <c r="K63" s="1" t="s">
        <v>133</v>
      </c>
      <c r="L63" s="66"/>
      <c r="M63" t="s">
        <v>62</v>
      </c>
    </row>
    <row r="64" spans="1:13" ht="12.75">
      <c r="A64" s="30" t="s">
        <v>54</v>
      </c>
      <c r="B64" t="s">
        <v>298</v>
      </c>
      <c r="C64" s="203" t="s">
        <v>109</v>
      </c>
      <c r="D64" s="203" t="s">
        <v>109</v>
      </c>
      <c r="E64" s="203" t="s">
        <v>109</v>
      </c>
      <c r="F64" s="204" t="s">
        <v>165</v>
      </c>
      <c r="G64" s="95" t="s">
        <v>166</v>
      </c>
      <c r="H64" t="s">
        <v>41</v>
      </c>
      <c r="I64" s="17" t="s">
        <v>106</v>
      </c>
      <c r="J64" s="205">
        <v>33</v>
      </c>
      <c r="K64" s="1" t="s">
        <v>134</v>
      </c>
      <c r="L64" s="88"/>
      <c r="M64" t="s">
        <v>62</v>
      </c>
    </row>
    <row r="65" spans="1:13" s="31" customFormat="1" ht="12.75">
      <c r="A65" s="131"/>
      <c r="B65" s="217"/>
      <c r="C65" s="202" t="s">
        <v>110</v>
      </c>
      <c r="D65" s="202" t="s">
        <v>110</v>
      </c>
      <c r="E65" s="202" t="s">
        <v>110</v>
      </c>
      <c r="F65" s="138" t="s">
        <v>110</v>
      </c>
      <c r="G65" s="138" t="s">
        <v>110</v>
      </c>
      <c r="H65" s="132"/>
      <c r="I65" s="131"/>
      <c r="J65" s="138"/>
      <c r="K65" s="138"/>
      <c r="L65" s="200" t="s">
        <v>110</v>
      </c>
      <c r="M65" s="132"/>
    </row>
    <row r="66" spans="1:13" ht="12.75">
      <c r="A66" s="30" t="s">
        <v>234</v>
      </c>
      <c r="B66" t="s">
        <v>235</v>
      </c>
      <c r="C66" s="173"/>
      <c r="D66" s="120"/>
      <c r="E66" s="174">
        <f>SUM(C66:D66)</f>
        <v>0</v>
      </c>
      <c r="F66" s="174"/>
      <c r="G66" s="118">
        <f>SUM(E66-F66)</f>
        <v>0</v>
      </c>
      <c r="H66" t="s">
        <v>41</v>
      </c>
      <c r="I66" s="17" t="s">
        <v>339</v>
      </c>
      <c r="J66" s="190">
        <v>87</v>
      </c>
      <c r="K66" s="1" t="s">
        <v>237</v>
      </c>
      <c r="L66" s="93"/>
      <c r="M66" t="s">
        <v>62</v>
      </c>
    </row>
    <row r="67" spans="1:13" ht="12.75">
      <c r="A67" s="17"/>
      <c r="C67" s="40">
        <f>SUM(C4:C66)</f>
        <v>146</v>
      </c>
      <c r="D67" s="40">
        <f>SUM(D4:D66)</f>
        <v>110</v>
      </c>
      <c r="E67" s="40">
        <f>SUM(E4:E66)</f>
        <v>256</v>
      </c>
      <c r="F67" s="40">
        <f>SUM(F4:F66)</f>
        <v>288</v>
      </c>
      <c r="G67" s="40">
        <f>SUM(G5+G7+G8+G9+G11+G14+G15+G16+G17+G18+G20+G22+G24+G29+G37+G38+G39+G40+G41+G42+G43+G44+G45+G46+G47+G48+G49+G51+G54+G55+G60+G66)</f>
        <v>-32</v>
      </c>
      <c r="H67"/>
      <c r="K67" s="23" t="s">
        <v>111</v>
      </c>
      <c r="L67" s="15">
        <f>SUM(L4:L66)</f>
        <v>416825.3</v>
      </c>
      <c r="M67" t="s">
        <v>62</v>
      </c>
    </row>
    <row r="68" spans="1:11" ht="12.75">
      <c r="A68" s="47">
        <v>40302</v>
      </c>
      <c r="B68" s="42" t="s">
        <v>370</v>
      </c>
      <c r="H68"/>
      <c r="K68" s="1"/>
    </row>
    <row r="69" spans="1:12" ht="13.5" thickBot="1">
      <c r="A69" s="318">
        <v>40410</v>
      </c>
      <c r="B69" s="44" t="s">
        <v>704</v>
      </c>
      <c r="G69" s="4" t="s">
        <v>45</v>
      </c>
      <c r="H69"/>
      <c r="I69" s="4"/>
      <c r="J69" s="4"/>
      <c r="K69" s="1"/>
      <c r="L69" s="4" t="s">
        <v>61</v>
      </c>
    </row>
    <row r="70" spans="1:13" ht="12.75">
      <c r="A70" s="314">
        <v>40539</v>
      </c>
      <c r="B70" s="46" t="s">
        <v>708</v>
      </c>
      <c r="E70" s="175"/>
      <c r="F70" s="234" t="s">
        <v>42</v>
      </c>
      <c r="G70" s="235">
        <f>SUM(E8+E14+E15+E16+E17+E18+E19+E22+E47+E51+E52+E53)</f>
        <v>121</v>
      </c>
      <c r="H70"/>
      <c r="I70" s="14"/>
      <c r="J70" s="14"/>
      <c r="K70" s="242" t="s">
        <v>42</v>
      </c>
      <c r="L70" s="243">
        <f>SUM(L8+L14+L15+L16+L17+L18+L19+L22+L47+L51+L52+L53)</f>
        <v>45654.259999999995</v>
      </c>
      <c r="M70" s="168" t="s">
        <v>62</v>
      </c>
    </row>
    <row r="71" spans="3:13" ht="12.75">
      <c r="C71" s="4"/>
      <c r="D71" s="5" t="s">
        <v>322</v>
      </c>
      <c r="E71" s="178"/>
      <c r="F71" s="236" t="s">
        <v>43</v>
      </c>
      <c r="G71" s="237">
        <f>SUM(E4+E5+E6+E7+E20+E24+E27+E54)</f>
        <v>31</v>
      </c>
      <c r="H71"/>
      <c r="I71" s="14"/>
      <c r="J71" s="14"/>
      <c r="K71" s="244" t="s">
        <v>43</v>
      </c>
      <c r="L71" s="245">
        <f>SUM(L4+L5+L6+L7+L20+L24+L25+L26+L27+L54)</f>
        <v>62237.72</v>
      </c>
      <c r="M71" s="246" t="s">
        <v>62</v>
      </c>
    </row>
    <row r="72" spans="2:13" ht="12.75">
      <c r="B72" s="13"/>
      <c r="E72" s="178"/>
      <c r="F72" s="236" t="s">
        <v>44</v>
      </c>
      <c r="G72" s="238">
        <f>SUM(E9+E10+E11+E12+E21+E29+E30+E31+E32+E37+E38+E39+E40+E41+E42+E43+E44+E45+E46+E48+E49+E55+E56+E60+E61+E66)</f>
        <v>104</v>
      </c>
      <c r="I72" s="14"/>
      <c r="J72" s="14"/>
      <c r="K72" s="244" t="s">
        <v>44</v>
      </c>
      <c r="L72" s="245">
        <f>SUM(L9+L10+L11+L12+L21+L29+L30+L31+L32+L33+L34+L35+L37+L38+L39+L40+L41+L42+L43+L44+L45+L46+L48+L49+L55+L56+L57+L58+L60+L61+L62+L63+L64+L66)</f>
        <v>308933.32</v>
      </c>
      <c r="M72" s="246" t="s">
        <v>62</v>
      </c>
    </row>
    <row r="73" spans="3:13" ht="13.5" thickBot="1">
      <c r="C73" s="17"/>
      <c r="D73" s="17"/>
      <c r="E73" s="239"/>
      <c r="F73" s="250"/>
      <c r="G73" s="241">
        <f>SUM(G70:G72)</f>
        <v>256</v>
      </c>
      <c r="K73" s="251"/>
      <c r="L73" s="248">
        <f>SUM(L70:L72)</f>
        <v>416825.3</v>
      </c>
      <c r="M73" s="249" t="s">
        <v>62</v>
      </c>
    </row>
    <row r="74" spans="1:4" ht="13.5" thickBot="1">
      <c r="A74" s="304"/>
      <c r="B74" s="303" t="s">
        <v>362</v>
      </c>
      <c r="C74" s="90"/>
      <c r="D74" s="17"/>
    </row>
    <row r="75" spans="1:4" ht="13.5" thickBot="1">
      <c r="A75" s="303" t="s">
        <v>356</v>
      </c>
      <c r="B75" s="299" t="s">
        <v>359</v>
      </c>
      <c r="C75" s="301">
        <f>SUM(F29+F37+F38+F39+F40+F41+F42+F43+F44+F45+F46+F48+F49+F24+F66+F20)</f>
        <v>132</v>
      </c>
      <c r="D75" s="17"/>
    </row>
    <row r="76" spans="1:4" ht="13.5" thickBot="1">
      <c r="A76" s="303" t="s">
        <v>357</v>
      </c>
      <c r="B76" s="299" t="s">
        <v>358</v>
      </c>
      <c r="C76" s="301">
        <f>SUM(F14+F15+F16+F17+F18+F47)</f>
        <v>92</v>
      </c>
      <c r="D76" s="17"/>
    </row>
    <row r="77" spans="1:3" ht="13.5" thickBot="1">
      <c r="A77" s="303" t="s">
        <v>360</v>
      </c>
      <c r="B77" s="300" t="s">
        <v>361</v>
      </c>
      <c r="C77" s="302">
        <f>SUM(F51+F54+F55)</f>
        <v>36</v>
      </c>
    </row>
  </sheetData>
  <hyperlinks>
    <hyperlink ref="F28" r:id="rId1" display="\\\\\\\\\\\\\\\\"/>
  </hyperlinks>
  <printOptions gridLines="1" horizontalCentered="1" verticalCentered="1"/>
  <pageMargins left="0.25" right="0.24" top="0.5905511811023623" bottom="0" header="0.31496062992125984" footer="0"/>
  <pageSetup fitToHeight="1" fitToWidth="1" horizontalDpi="600" verticalDpi="600" orientation="portrait" paperSize="9" scale="58" r:id="rId3"/>
  <headerFooter alignWithMargins="0">
    <oddHeader>&amp;C&amp;"Arial,Fett"&amp;12&amp;EÜbersicht der Fallzahlen und des Ausgabe-IST's. - RSD B - April  2010</oddHeader>
    <oddFooter>&amp;R&amp;8&amp;U&amp;F&amp;A</oddFoot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00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8" customWidth="1"/>
    <col min="4" max="4" width="37.421875" style="8" bestFit="1" customWidth="1"/>
    <col min="5" max="5" width="18.7109375" style="8" bestFit="1" customWidth="1"/>
    <col min="6" max="6" width="13.7109375" style="8" customWidth="1"/>
  </cols>
  <sheetData>
    <row r="1" spans="1:5" ht="12.75">
      <c r="A1" s="4" t="s">
        <v>80</v>
      </c>
      <c r="B1" s="4" t="s">
        <v>79</v>
      </c>
      <c r="C1" s="4" t="s">
        <v>0</v>
      </c>
      <c r="D1" s="4" t="s">
        <v>77</v>
      </c>
      <c r="E1" s="4" t="s">
        <v>78</v>
      </c>
    </row>
    <row r="2" spans="1:6" ht="12.75">
      <c r="A2" s="4" t="s">
        <v>81</v>
      </c>
      <c r="B2" s="4" t="s">
        <v>0</v>
      </c>
      <c r="C2" s="16"/>
      <c r="D2" s="16"/>
      <c r="E2" s="16"/>
      <c r="F2" s="4" t="s">
        <v>172</v>
      </c>
    </row>
    <row r="3" ht="3.75" customHeight="1"/>
    <row r="4" spans="1:6" ht="12.75">
      <c r="A4" s="1" t="s">
        <v>530</v>
      </c>
      <c r="B4" s="1">
        <v>1</v>
      </c>
      <c r="C4" t="s">
        <v>531</v>
      </c>
      <c r="D4" t="s">
        <v>532</v>
      </c>
      <c r="E4" t="s">
        <v>398</v>
      </c>
      <c r="F4" t="s">
        <v>533</v>
      </c>
    </row>
    <row r="5" spans="1:6" ht="12.75">
      <c r="A5" s="1" t="s">
        <v>431</v>
      </c>
      <c r="B5" s="1">
        <v>1</v>
      </c>
      <c r="C5" t="s">
        <v>432</v>
      </c>
      <c r="D5" t="s">
        <v>534</v>
      </c>
      <c r="E5" t="s">
        <v>374</v>
      </c>
      <c r="F5" t="s">
        <v>535</v>
      </c>
    </row>
    <row r="6" spans="1:6" ht="12.75">
      <c r="A6" s="1" t="s">
        <v>431</v>
      </c>
      <c r="B6" s="1">
        <v>1</v>
      </c>
      <c r="C6" t="s">
        <v>432</v>
      </c>
      <c r="D6" t="s">
        <v>433</v>
      </c>
      <c r="E6" t="s">
        <v>374</v>
      </c>
      <c r="F6" t="s">
        <v>535</v>
      </c>
    </row>
    <row r="7" spans="1:6" ht="12.75">
      <c r="A7" s="1" t="s">
        <v>431</v>
      </c>
      <c r="B7" s="1">
        <v>2</v>
      </c>
      <c r="C7" t="s">
        <v>432</v>
      </c>
      <c r="D7" t="s">
        <v>433</v>
      </c>
      <c r="E7" t="s">
        <v>398</v>
      </c>
      <c r="F7" t="s">
        <v>535</v>
      </c>
    </row>
    <row r="8" spans="1:6" ht="12.75">
      <c r="A8" s="1" t="s">
        <v>431</v>
      </c>
      <c r="B8" s="1">
        <v>2</v>
      </c>
      <c r="C8" t="s">
        <v>432</v>
      </c>
      <c r="D8" t="s">
        <v>433</v>
      </c>
      <c r="E8" t="s">
        <v>398</v>
      </c>
      <c r="F8" t="s">
        <v>533</v>
      </c>
    </row>
    <row r="9" spans="1:6" ht="12.75">
      <c r="A9" s="1" t="s">
        <v>431</v>
      </c>
      <c r="B9" s="1">
        <v>3</v>
      </c>
      <c r="C9" t="s">
        <v>437</v>
      </c>
      <c r="D9" t="s">
        <v>433</v>
      </c>
      <c r="E9" t="s">
        <v>398</v>
      </c>
      <c r="F9" t="s">
        <v>533</v>
      </c>
    </row>
    <row r="10" spans="1:6" ht="12.75">
      <c r="A10" s="1" t="s">
        <v>371</v>
      </c>
      <c r="B10" s="1">
        <v>1</v>
      </c>
      <c r="C10" t="s">
        <v>372</v>
      </c>
      <c r="D10" t="s">
        <v>443</v>
      </c>
      <c r="E10" t="s">
        <v>374</v>
      </c>
      <c r="F10" t="s">
        <v>533</v>
      </c>
    </row>
    <row r="11" spans="1:6" ht="12.75">
      <c r="A11" s="1" t="s">
        <v>6</v>
      </c>
      <c r="B11" s="1">
        <v>1</v>
      </c>
      <c r="C11" t="s">
        <v>444</v>
      </c>
      <c r="D11" t="s">
        <v>536</v>
      </c>
      <c r="E11" t="s">
        <v>374</v>
      </c>
      <c r="F11" t="s">
        <v>535</v>
      </c>
    </row>
    <row r="12" spans="1:6" ht="12.75">
      <c r="A12" s="1" t="s">
        <v>6</v>
      </c>
      <c r="B12" s="1">
        <v>1</v>
      </c>
      <c r="C12" t="s">
        <v>444</v>
      </c>
      <c r="D12" t="s">
        <v>537</v>
      </c>
      <c r="E12" t="s">
        <v>374</v>
      </c>
      <c r="F12" t="s">
        <v>535</v>
      </c>
    </row>
    <row r="13" spans="1:6" ht="12.75">
      <c r="A13" s="1" t="s">
        <v>6</v>
      </c>
      <c r="B13" s="1">
        <v>1</v>
      </c>
      <c r="C13" t="s">
        <v>444</v>
      </c>
      <c r="D13" t="s">
        <v>538</v>
      </c>
      <c r="E13" t="s">
        <v>377</v>
      </c>
      <c r="F13" t="s">
        <v>533</v>
      </c>
    </row>
    <row r="14" spans="1:6" ht="12.75">
      <c r="A14" s="1" t="s">
        <v>6</v>
      </c>
      <c r="B14" s="1">
        <v>1</v>
      </c>
      <c r="C14" t="s">
        <v>445</v>
      </c>
      <c r="D14" t="s">
        <v>538</v>
      </c>
      <c r="E14" t="s">
        <v>374</v>
      </c>
      <c r="F14" t="s">
        <v>535</v>
      </c>
    </row>
    <row r="15" spans="1:6" ht="12.75">
      <c r="A15" s="1" t="s">
        <v>6</v>
      </c>
      <c r="B15" s="1">
        <v>1</v>
      </c>
      <c r="C15" t="s">
        <v>445</v>
      </c>
      <c r="D15" t="s">
        <v>499</v>
      </c>
      <c r="E15" t="s">
        <v>374</v>
      </c>
      <c r="F15" t="s">
        <v>533</v>
      </c>
    </row>
    <row r="16" spans="1:6" ht="12.75">
      <c r="A16" s="1" t="s">
        <v>48</v>
      </c>
      <c r="B16" s="1">
        <v>1</v>
      </c>
      <c r="C16" t="s">
        <v>446</v>
      </c>
      <c r="D16" t="s">
        <v>447</v>
      </c>
      <c r="E16" t="s">
        <v>377</v>
      </c>
      <c r="F16" t="s">
        <v>533</v>
      </c>
    </row>
    <row r="17" spans="1:6" ht="12.75">
      <c r="A17" s="1" t="s">
        <v>448</v>
      </c>
      <c r="B17" s="1">
        <v>1</v>
      </c>
      <c r="C17" t="s">
        <v>449</v>
      </c>
      <c r="D17" t="s">
        <v>450</v>
      </c>
      <c r="E17" t="s">
        <v>377</v>
      </c>
      <c r="F17" t="s">
        <v>535</v>
      </c>
    </row>
    <row r="18" spans="1:6" ht="12.75">
      <c r="A18" s="1" t="s">
        <v>448</v>
      </c>
      <c r="B18" s="1">
        <v>1</v>
      </c>
      <c r="C18" t="s">
        <v>449</v>
      </c>
      <c r="D18" t="s">
        <v>373</v>
      </c>
      <c r="E18" t="s">
        <v>377</v>
      </c>
      <c r="F18" t="s">
        <v>533</v>
      </c>
    </row>
    <row r="19" spans="1:6" ht="12.75">
      <c r="A19" s="1" t="s">
        <v>380</v>
      </c>
      <c r="B19" s="1">
        <v>1</v>
      </c>
      <c r="C19" t="s">
        <v>7</v>
      </c>
      <c r="D19" t="s">
        <v>456</v>
      </c>
      <c r="E19" t="s">
        <v>374</v>
      </c>
      <c r="F19" t="s">
        <v>535</v>
      </c>
    </row>
    <row r="20" spans="1:6" ht="12.75">
      <c r="A20" s="1" t="s">
        <v>380</v>
      </c>
      <c r="B20" s="1">
        <v>1</v>
      </c>
      <c r="C20" t="s">
        <v>7</v>
      </c>
      <c r="D20" t="s">
        <v>539</v>
      </c>
      <c r="E20" t="s">
        <v>374</v>
      </c>
      <c r="F20" t="s">
        <v>535</v>
      </c>
    </row>
    <row r="21" spans="1:6" ht="12.75">
      <c r="A21" s="1" t="s">
        <v>380</v>
      </c>
      <c r="B21" s="1">
        <v>1</v>
      </c>
      <c r="C21" t="s">
        <v>7</v>
      </c>
      <c r="D21" t="s">
        <v>540</v>
      </c>
      <c r="E21" t="s">
        <v>374</v>
      </c>
      <c r="F21" t="s">
        <v>535</v>
      </c>
    </row>
    <row r="22" spans="1:6" ht="12.75">
      <c r="A22" s="1" t="s">
        <v>380</v>
      </c>
      <c r="B22" s="1">
        <v>1</v>
      </c>
      <c r="C22" t="s">
        <v>7</v>
      </c>
      <c r="D22" t="s">
        <v>541</v>
      </c>
      <c r="E22" t="s">
        <v>398</v>
      </c>
      <c r="F22" t="s">
        <v>535</v>
      </c>
    </row>
    <row r="23" spans="1:6" ht="12.75">
      <c r="A23" s="1" t="s">
        <v>380</v>
      </c>
      <c r="B23" s="1">
        <v>1</v>
      </c>
      <c r="C23" t="s">
        <v>7</v>
      </c>
      <c r="D23" t="s">
        <v>542</v>
      </c>
      <c r="E23" t="s">
        <v>398</v>
      </c>
      <c r="F23" t="s">
        <v>535</v>
      </c>
    </row>
    <row r="24" spans="1:6" ht="12.75">
      <c r="A24" s="1" t="s">
        <v>380</v>
      </c>
      <c r="B24" s="1">
        <v>1</v>
      </c>
      <c r="C24" t="s">
        <v>7</v>
      </c>
      <c r="D24" t="s">
        <v>543</v>
      </c>
      <c r="E24" t="s">
        <v>398</v>
      </c>
      <c r="F24" t="s">
        <v>535</v>
      </c>
    </row>
    <row r="25" spans="1:6" ht="12.75">
      <c r="A25" s="1" t="s">
        <v>380</v>
      </c>
      <c r="B25" s="1">
        <v>1</v>
      </c>
      <c r="C25" t="s">
        <v>7</v>
      </c>
      <c r="D25" t="s">
        <v>544</v>
      </c>
      <c r="E25" t="s">
        <v>374</v>
      </c>
      <c r="F25" t="s">
        <v>533</v>
      </c>
    </row>
    <row r="26" spans="1:6" ht="12.75">
      <c r="A26" s="1" t="s">
        <v>380</v>
      </c>
      <c r="B26" s="1">
        <v>1</v>
      </c>
      <c r="C26" t="s">
        <v>7</v>
      </c>
      <c r="D26" t="s">
        <v>519</v>
      </c>
      <c r="E26" t="s">
        <v>374</v>
      </c>
      <c r="F26" t="s">
        <v>533</v>
      </c>
    </row>
    <row r="27" spans="1:6" ht="12.75">
      <c r="A27" s="1" t="s">
        <v>380</v>
      </c>
      <c r="B27" s="1">
        <v>1</v>
      </c>
      <c r="C27" t="s">
        <v>7</v>
      </c>
      <c r="D27" t="s">
        <v>453</v>
      </c>
      <c r="E27" t="s">
        <v>374</v>
      </c>
      <c r="F27" t="s">
        <v>533</v>
      </c>
    </row>
    <row r="28" spans="1:6" ht="12.75">
      <c r="A28" s="1" t="s">
        <v>380</v>
      </c>
      <c r="B28" s="1">
        <v>1</v>
      </c>
      <c r="C28" t="s">
        <v>7</v>
      </c>
      <c r="D28" t="s">
        <v>543</v>
      </c>
      <c r="E28" t="s">
        <v>374</v>
      </c>
      <c r="F28" t="s">
        <v>533</v>
      </c>
    </row>
    <row r="29" spans="1:6" ht="12.75">
      <c r="A29" s="1" t="s">
        <v>380</v>
      </c>
      <c r="B29" s="1">
        <v>1</v>
      </c>
      <c r="C29" t="s">
        <v>7</v>
      </c>
      <c r="D29" t="s">
        <v>545</v>
      </c>
      <c r="E29" t="s">
        <v>374</v>
      </c>
      <c r="F29" t="s">
        <v>533</v>
      </c>
    </row>
    <row r="30" spans="1:6" ht="12.75">
      <c r="A30" s="1" t="s">
        <v>380</v>
      </c>
      <c r="B30" s="1">
        <v>1</v>
      </c>
      <c r="C30" t="s">
        <v>7</v>
      </c>
      <c r="D30" t="s">
        <v>514</v>
      </c>
      <c r="E30" t="s">
        <v>398</v>
      </c>
      <c r="F30" t="s">
        <v>533</v>
      </c>
    </row>
    <row r="31" spans="1:6" ht="12.75">
      <c r="A31" s="1" t="s">
        <v>380</v>
      </c>
      <c r="B31" s="1">
        <v>1</v>
      </c>
      <c r="C31" t="s">
        <v>7</v>
      </c>
      <c r="D31" t="s">
        <v>546</v>
      </c>
      <c r="E31" t="s">
        <v>398</v>
      </c>
      <c r="F31" t="s">
        <v>533</v>
      </c>
    </row>
    <row r="32" spans="1:6" ht="12.75">
      <c r="A32" s="1" t="s">
        <v>380</v>
      </c>
      <c r="B32" s="1">
        <v>1</v>
      </c>
      <c r="C32" t="s">
        <v>7</v>
      </c>
      <c r="D32" t="s">
        <v>520</v>
      </c>
      <c r="E32" t="s">
        <v>398</v>
      </c>
      <c r="F32" t="s">
        <v>533</v>
      </c>
    </row>
    <row r="33" spans="1:6" ht="12.75">
      <c r="A33" s="1" t="s">
        <v>380</v>
      </c>
      <c r="B33" s="1">
        <v>1</v>
      </c>
      <c r="C33" t="s">
        <v>7</v>
      </c>
      <c r="D33" t="s">
        <v>547</v>
      </c>
      <c r="E33" t="s">
        <v>377</v>
      </c>
      <c r="F33" t="s">
        <v>533</v>
      </c>
    </row>
    <row r="34" spans="1:6" ht="12.75">
      <c r="A34" s="1" t="s">
        <v>8</v>
      </c>
      <c r="B34" s="1">
        <v>1</v>
      </c>
      <c r="C34" t="s">
        <v>9</v>
      </c>
      <c r="D34" t="s">
        <v>462</v>
      </c>
      <c r="E34" t="s">
        <v>374</v>
      </c>
      <c r="F34" t="s">
        <v>535</v>
      </c>
    </row>
    <row r="35" spans="1:6" ht="12.75">
      <c r="A35" s="1" t="s">
        <v>8</v>
      </c>
      <c r="B35" s="1">
        <v>1</v>
      </c>
      <c r="C35" t="s">
        <v>9</v>
      </c>
      <c r="D35" t="s">
        <v>392</v>
      </c>
      <c r="E35" t="s">
        <v>377</v>
      </c>
      <c r="F35" t="s">
        <v>533</v>
      </c>
    </row>
    <row r="36" spans="1:6" ht="12.75">
      <c r="A36" s="1" t="s">
        <v>10</v>
      </c>
      <c r="B36" s="1">
        <v>1</v>
      </c>
      <c r="C36" t="s">
        <v>467</v>
      </c>
      <c r="D36" t="s">
        <v>548</v>
      </c>
      <c r="E36"/>
      <c r="F36" t="s">
        <v>535</v>
      </c>
    </row>
    <row r="37" spans="1:6" ht="12.75">
      <c r="A37" s="1" t="s">
        <v>10</v>
      </c>
      <c r="B37" s="1">
        <v>1</v>
      </c>
      <c r="C37" t="s">
        <v>467</v>
      </c>
      <c r="D37" t="s">
        <v>549</v>
      </c>
      <c r="E37" t="s">
        <v>374</v>
      </c>
      <c r="F37" t="s">
        <v>535</v>
      </c>
    </row>
    <row r="38" spans="1:6" ht="12.75">
      <c r="A38" s="1" t="s">
        <v>10</v>
      </c>
      <c r="B38" s="1">
        <v>1</v>
      </c>
      <c r="C38" t="s">
        <v>467</v>
      </c>
      <c r="D38" t="s">
        <v>550</v>
      </c>
      <c r="E38" t="s">
        <v>374</v>
      </c>
      <c r="F38" t="s">
        <v>535</v>
      </c>
    </row>
    <row r="39" spans="1:6" ht="12.75">
      <c r="A39" s="1" t="s">
        <v>10</v>
      </c>
      <c r="B39" s="1">
        <v>1</v>
      </c>
      <c r="C39" t="s">
        <v>467</v>
      </c>
      <c r="D39" t="s">
        <v>551</v>
      </c>
      <c r="E39" t="s">
        <v>374</v>
      </c>
      <c r="F39" t="s">
        <v>535</v>
      </c>
    </row>
    <row r="40" spans="1:6" ht="12.75">
      <c r="A40" s="1" t="s">
        <v>10</v>
      </c>
      <c r="B40" s="1">
        <v>4</v>
      </c>
      <c r="C40" t="s">
        <v>467</v>
      </c>
      <c r="D40" t="s">
        <v>387</v>
      </c>
      <c r="E40" t="s">
        <v>377</v>
      </c>
      <c r="F40" t="s">
        <v>535</v>
      </c>
    </row>
    <row r="41" spans="1:6" ht="12.75">
      <c r="A41" s="1" t="s">
        <v>10</v>
      </c>
      <c r="B41" s="1">
        <v>1</v>
      </c>
      <c r="C41" t="s">
        <v>467</v>
      </c>
      <c r="D41" t="s">
        <v>475</v>
      </c>
      <c r="E41" t="s">
        <v>374</v>
      </c>
      <c r="F41" t="s">
        <v>533</v>
      </c>
    </row>
    <row r="42" spans="1:6" ht="12.75">
      <c r="A42" s="1" t="s">
        <v>10</v>
      </c>
      <c r="B42" s="1">
        <v>1</v>
      </c>
      <c r="C42" t="s">
        <v>467</v>
      </c>
      <c r="D42" t="s">
        <v>551</v>
      </c>
      <c r="E42" t="s">
        <v>374</v>
      </c>
      <c r="F42" t="s">
        <v>533</v>
      </c>
    </row>
    <row r="43" spans="1:6" ht="12.75">
      <c r="A43" s="1" t="s">
        <v>10</v>
      </c>
      <c r="B43" s="1">
        <v>2</v>
      </c>
      <c r="C43" t="s">
        <v>467</v>
      </c>
      <c r="D43" t="s">
        <v>387</v>
      </c>
      <c r="E43" t="s">
        <v>377</v>
      </c>
      <c r="F43" t="s">
        <v>533</v>
      </c>
    </row>
    <row r="44" spans="1:6" ht="12.75">
      <c r="A44" s="1" t="s">
        <v>10</v>
      </c>
      <c r="B44" s="1">
        <v>1</v>
      </c>
      <c r="C44" t="s">
        <v>467</v>
      </c>
      <c r="D44" t="s">
        <v>551</v>
      </c>
      <c r="E44" t="s">
        <v>377</v>
      </c>
      <c r="F44" t="s">
        <v>533</v>
      </c>
    </row>
    <row r="45" spans="1:6" ht="12.75">
      <c r="A45" s="1" t="s">
        <v>11</v>
      </c>
      <c r="B45" s="1">
        <v>1</v>
      </c>
      <c r="C45" t="s">
        <v>12</v>
      </c>
      <c r="D45" t="s">
        <v>552</v>
      </c>
      <c r="E45"/>
      <c r="F45" t="s">
        <v>535</v>
      </c>
    </row>
    <row r="46" spans="1:6" ht="12.75">
      <c r="A46" s="1" t="s">
        <v>11</v>
      </c>
      <c r="B46" s="1">
        <v>5</v>
      </c>
      <c r="C46" t="s">
        <v>12</v>
      </c>
      <c r="D46" t="s">
        <v>387</v>
      </c>
      <c r="E46" t="s">
        <v>374</v>
      </c>
      <c r="F46" t="s">
        <v>535</v>
      </c>
    </row>
    <row r="47" spans="1:6" ht="12.75">
      <c r="A47" s="1" t="s">
        <v>11</v>
      </c>
      <c r="B47" s="1">
        <v>1</v>
      </c>
      <c r="C47" t="s">
        <v>12</v>
      </c>
      <c r="D47" t="s">
        <v>443</v>
      </c>
      <c r="E47" t="s">
        <v>374</v>
      </c>
      <c r="F47" t="s">
        <v>535</v>
      </c>
    </row>
    <row r="48" spans="1:6" ht="12.75">
      <c r="A48" s="1" t="s">
        <v>11</v>
      </c>
      <c r="B48" s="1">
        <v>1</v>
      </c>
      <c r="C48" t="s">
        <v>12</v>
      </c>
      <c r="D48" t="s">
        <v>466</v>
      </c>
      <c r="E48" t="s">
        <v>374</v>
      </c>
      <c r="F48" t="s">
        <v>535</v>
      </c>
    </row>
    <row r="49" spans="1:6" ht="12.75">
      <c r="A49" s="1" t="s">
        <v>11</v>
      </c>
      <c r="B49" s="1">
        <v>2</v>
      </c>
      <c r="C49" t="s">
        <v>12</v>
      </c>
      <c r="D49" t="s">
        <v>387</v>
      </c>
      <c r="E49" t="s">
        <v>375</v>
      </c>
      <c r="F49" t="s">
        <v>535</v>
      </c>
    </row>
    <row r="50" spans="1:6" ht="12.75">
      <c r="A50" s="1" t="s">
        <v>11</v>
      </c>
      <c r="B50" s="1">
        <v>1</v>
      </c>
      <c r="C50" t="s">
        <v>12</v>
      </c>
      <c r="D50" t="s">
        <v>389</v>
      </c>
      <c r="E50" t="s">
        <v>398</v>
      </c>
      <c r="F50" t="s">
        <v>535</v>
      </c>
    </row>
    <row r="51" spans="1:6" ht="12.75">
      <c r="A51" s="1" t="s">
        <v>11</v>
      </c>
      <c r="B51" s="1">
        <v>1</v>
      </c>
      <c r="C51" t="s">
        <v>12</v>
      </c>
      <c r="D51" t="s">
        <v>373</v>
      </c>
      <c r="E51" t="s">
        <v>377</v>
      </c>
      <c r="F51" t="s">
        <v>535</v>
      </c>
    </row>
    <row r="52" spans="1:6" ht="12.75">
      <c r="A52" s="1" t="s">
        <v>11</v>
      </c>
      <c r="B52" s="1">
        <v>1</v>
      </c>
      <c r="C52" t="s">
        <v>12</v>
      </c>
      <c r="D52" t="s">
        <v>553</v>
      </c>
      <c r="E52" t="s">
        <v>377</v>
      </c>
      <c r="F52" t="s">
        <v>535</v>
      </c>
    </row>
    <row r="53" spans="1:6" ht="12.75">
      <c r="A53" s="1" t="s">
        <v>11</v>
      </c>
      <c r="B53" s="1">
        <v>12</v>
      </c>
      <c r="C53" t="s">
        <v>12</v>
      </c>
      <c r="D53" t="s">
        <v>387</v>
      </c>
      <c r="E53" t="s">
        <v>377</v>
      </c>
      <c r="F53" t="s">
        <v>535</v>
      </c>
    </row>
    <row r="54" spans="1:6" ht="12.75">
      <c r="A54" s="1" t="s">
        <v>11</v>
      </c>
      <c r="B54" s="1">
        <v>2</v>
      </c>
      <c r="C54" t="s">
        <v>12</v>
      </c>
      <c r="D54" t="s">
        <v>443</v>
      </c>
      <c r="E54" t="s">
        <v>377</v>
      </c>
      <c r="F54" t="s">
        <v>535</v>
      </c>
    </row>
    <row r="55" spans="1:6" ht="12.75">
      <c r="A55" s="1" t="s">
        <v>11</v>
      </c>
      <c r="B55" s="1">
        <v>2</v>
      </c>
      <c r="C55" t="s">
        <v>12</v>
      </c>
      <c r="D55" t="s">
        <v>466</v>
      </c>
      <c r="E55" t="s">
        <v>377</v>
      </c>
      <c r="F55" t="s">
        <v>535</v>
      </c>
    </row>
    <row r="56" spans="1:6" ht="12.75">
      <c r="A56" s="1" t="s">
        <v>11</v>
      </c>
      <c r="B56" s="1">
        <v>1</v>
      </c>
      <c r="C56" t="s">
        <v>12</v>
      </c>
      <c r="D56" t="s">
        <v>478</v>
      </c>
      <c r="E56" t="s">
        <v>377</v>
      </c>
      <c r="F56" t="s">
        <v>535</v>
      </c>
    </row>
    <row r="57" spans="1:6" ht="12.75">
      <c r="A57" s="1" t="s">
        <v>11</v>
      </c>
      <c r="B57" s="1">
        <v>1</v>
      </c>
      <c r="C57" t="s">
        <v>12</v>
      </c>
      <c r="D57" t="s">
        <v>387</v>
      </c>
      <c r="E57"/>
      <c r="F57" t="s">
        <v>533</v>
      </c>
    </row>
    <row r="58" spans="1:6" ht="12.75">
      <c r="A58" s="1" t="s">
        <v>11</v>
      </c>
      <c r="B58" s="1">
        <v>1</v>
      </c>
      <c r="C58" t="s">
        <v>12</v>
      </c>
      <c r="D58" t="s">
        <v>443</v>
      </c>
      <c r="E58"/>
      <c r="F58" t="s">
        <v>533</v>
      </c>
    </row>
    <row r="59" spans="1:6" ht="12.75">
      <c r="A59" s="1" t="s">
        <v>11</v>
      </c>
      <c r="B59" s="1">
        <v>1</v>
      </c>
      <c r="C59" t="s">
        <v>12</v>
      </c>
      <c r="D59" t="s">
        <v>373</v>
      </c>
      <c r="E59" t="s">
        <v>374</v>
      </c>
      <c r="F59" t="s">
        <v>533</v>
      </c>
    </row>
    <row r="60" spans="1:6" ht="12.75">
      <c r="A60" s="1" t="s">
        <v>11</v>
      </c>
      <c r="B60" s="1">
        <v>6</v>
      </c>
      <c r="C60" t="s">
        <v>12</v>
      </c>
      <c r="D60" t="s">
        <v>387</v>
      </c>
      <c r="E60" t="s">
        <v>374</v>
      </c>
      <c r="F60" t="s">
        <v>533</v>
      </c>
    </row>
    <row r="61" spans="1:6" ht="12.75">
      <c r="A61" s="1" t="s">
        <v>11</v>
      </c>
      <c r="B61" s="1">
        <v>1</v>
      </c>
      <c r="C61" t="s">
        <v>12</v>
      </c>
      <c r="D61" t="s">
        <v>554</v>
      </c>
      <c r="E61" t="s">
        <v>374</v>
      </c>
      <c r="F61" t="s">
        <v>533</v>
      </c>
    </row>
    <row r="62" spans="1:6" ht="12.75">
      <c r="A62" s="1" t="s">
        <v>11</v>
      </c>
      <c r="B62" s="1">
        <v>1</v>
      </c>
      <c r="C62" t="s">
        <v>12</v>
      </c>
      <c r="D62" t="s">
        <v>478</v>
      </c>
      <c r="E62" t="s">
        <v>374</v>
      </c>
      <c r="F62" t="s">
        <v>533</v>
      </c>
    </row>
    <row r="63" spans="1:6" ht="12.75">
      <c r="A63" s="1" t="s">
        <v>11</v>
      </c>
      <c r="B63" s="1">
        <v>1</v>
      </c>
      <c r="C63" t="s">
        <v>12</v>
      </c>
      <c r="D63" t="s">
        <v>373</v>
      </c>
      <c r="E63" t="s">
        <v>377</v>
      </c>
      <c r="F63" t="s">
        <v>533</v>
      </c>
    </row>
    <row r="64" spans="1:6" ht="12.75">
      <c r="A64" s="1" t="s">
        <v>11</v>
      </c>
      <c r="B64" s="1">
        <v>14</v>
      </c>
      <c r="C64" t="s">
        <v>12</v>
      </c>
      <c r="D64" t="s">
        <v>387</v>
      </c>
      <c r="E64" t="s">
        <v>377</v>
      </c>
      <c r="F64" t="s">
        <v>533</v>
      </c>
    </row>
    <row r="65" spans="1:6" ht="12.75">
      <c r="A65" s="1" t="s">
        <v>11</v>
      </c>
      <c r="B65" s="1">
        <v>1</v>
      </c>
      <c r="C65" t="s">
        <v>12</v>
      </c>
      <c r="D65" t="s">
        <v>487</v>
      </c>
      <c r="E65" t="s">
        <v>377</v>
      </c>
      <c r="F65" t="s">
        <v>533</v>
      </c>
    </row>
    <row r="66" spans="1:6" ht="12.75">
      <c r="A66" s="1" t="s">
        <v>11</v>
      </c>
      <c r="B66" s="1">
        <v>2</v>
      </c>
      <c r="C66" t="s">
        <v>12</v>
      </c>
      <c r="D66" t="s">
        <v>443</v>
      </c>
      <c r="E66" t="s">
        <v>377</v>
      </c>
      <c r="F66" t="s">
        <v>533</v>
      </c>
    </row>
    <row r="67" spans="1:6" ht="12.75">
      <c r="A67" s="1" t="s">
        <v>11</v>
      </c>
      <c r="B67" s="1">
        <v>1</v>
      </c>
      <c r="C67" t="s">
        <v>12</v>
      </c>
      <c r="D67" t="s">
        <v>466</v>
      </c>
      <c r="E67" t="s">
        <v>377</v>
      </c>
      <c r="F67" t="s">
        <v>533</v>
      </c>
    </row>
    <row r="68" spans="1:6" ht="12.75">
      <c r="A68" s="1" t="s">
        <v>13</v>
      </c>
      <c r="B68" s="1">
        <v>1</v>
      </c>
      <c r="C68" t="s">
        <v>393</v>
      </c>
      <c r="D68" t="s">
        <v>469</v>
      </c>
      <c r="E68"/>
      <c r="F68" t="s">
        <v>535</v>
      </c>
    </row>
    <row r="69" spans="1:6" ht="12.75">
      <c r="A69" s="1" t="s">
        <v>13</v>
      </c>
      <c r="B69" s="1">
        <v>1</v>
      </c>
      <c r="C69" t="s">
        <v>393</v>
      </c>
      <c r="D69" t="s">
        <v>555</v>
      </c>
      <c r="E69" t="s">
        <v>374</v>
      </c>
      <c r="F69" t="s">
        <v>535</v>
      </c>
    </row>
    <row r="70" spans="1:6" ht="12.75">
      <c r="A70" s="1" t="s">
        <v>13</v>
      </c>
      <c r="B70" s="1">
        <v>1</v>
      </c>
      <c r="C70" t="s">
        <v>393</v>
      </c>
      <c r="D70" t="s">
        <v>480</v>
      </c>
      <c r="E70" t="s">
        <v>374</v>
      </c>
      <c r="F70" t="s">
        <v>535</v>
      </c>
    </row>
    <row r="71" spans="1:6" ht="12.75">
      <c r="A71" s="1" t="s">
        <v>13</v>
      </c>
      <c r="B71" s="1">
        <v>1</v>
      </c>
      <c r="C71" t="s">
        <v>393</v>
      </c>
      <c r="D71" t="s">
        <v>556</v>
      </c>
      <c r="E71" t="s">
        <v>398</v>
      </c>
      <c r="F71" t="s">
        <v>535</v>
      </c>
    </row>
    <row r="72" spans="1:6" ht="12.75">
      <c r="A72" s="1" t="s">
        <v>13</v>
      </c>
      <c r="B72" s="1">
        <v>2</v>
      </c>
      <c r="C72" t="s">
        <v>393</v>
      </c>
      <c r="D72" t="s">
        <v>555</v>
      </c>
      <c r="E72" t="s">
        <v>398</v>
      </c>
      <c r="F72" t="s">
        <v>535</v>
      </c>
    </row>
    <row r="73" spans="1:6" ht="12.75">
      <c r="A73" s="1" t="s">
        <v>13</v>
      </c>
      <c r="B73" s="1">
        <v>3</v>
      </c>
      <c r="C73" t="s">
        <v>393</v>
      </c>
      <c r="D73" t="s">
        <v>481</v>
      </c>
      <c r="E73" t="s">
        <v>398</v>
      </c>
      <c r="F73" t="s">
        <v>535</v>
      </c>
    </row>
    <row r="74" spans="1:6" ht="12.75">
      <c r="A74" s="1" t="s">
        <v>13</v>
      </c>
      <c r="B74" s="1">
        <v>1</v>
      </c>
      <c r="C74" t="s">
        <v>393</v>
      </c>
      <c r="D74" t="s">
        <v>557</v>
      </c>
      <c r="E74" t="s">
        <v>374</v>
      </c>
      <c r="F74" t="s">
        <v>533</v>
      </c>
    </row>
    <row r="75" spans="1:6" ht="12.75">
      <c r="A75" s="1" t="s">
        <v>13</v>
      </c>
      <c r="B75" s="1">
        <v>1</v>
      </c>
      <c r="C75" t="s">
        <v>393</v>
      </c>
      <c r="D75" t="s">
        <v>558</v>
      </c>
      <c r="E75" t="s">
        <v>374</v>
      </c>
      <c r="F75" t="s">
        <v>533</v>
      </c>
    </row>
    <row r="76" spans="1:6" ht="12.75">
      <c r="A76" s="1" t="s">
        <v>13</v>
      </c>
      <c r="B76" s="1">
        <v>2</v>
      </c>
      <c r="C76" t="s">
        <v>393</v>
      </c>
      <c r="D76" t="s">
        <v>559</v>
      </c>
      <c r="E76" t="s">
        <v>374</v>
      </c>
      <c r="F76" t="s">
        <v>533</v>
      </c>
    </row>
    <row r="77" spans="1:6" ht="12.75">
      <c r="A77" s="1" t="s">
        <v>13</v>
      </c>
      <c r="B77" s="1">
        <v>1</v>
      </c>
      <c r="C77" t="s">
        <v>393</v>
      </c>
      <c r="D77" t="s">
        <v>555</v>
      </c>
      <c r="E77" t="s">
        <v>374</v>
      </c>
      <c r="F77" t="s">
        <v>533</v>
      </c>
    </row>
    <row r="78" spans="1:6" ht="12.75">
      <c r="A78" s="1" t="s">
        <v>13</v>
      </c>
      <c r="B78" s="1">
        <v>2</v>
      </c>
      <c r="C78" t="s">
        <v>393</v>
      </c>
      <c r="D78" t="s">
        <v>480</v>
      </c>
      <c r="E78" t="s">
        <v>374</v>
      </c>
      <c r="F78" t="s">
        <v>533</v>
      </c>
    </row>
    <row r="79" spans="1:6" ht="12.75">
      <c r="A79" s="1" t="s">
        <v>13</v>
      </c>
      <c r="B79" s="1">
        <v>1</v>
      </c>
      <c r="C79" t="s">
        <v>393</v>
      </c>
      <c r="D79" t="s">
        <v>551</v>
      </c>
      <c r="E79" t="s">
        <v>398</v>
      </c>
      <c r="F79" t="s">
        <v>533</v>
      </c>
    </row>
    <row r="80" spans="1:6" ht="12.75">
      <c r="A80" s="1" t="s">
        <v>13</v>
      </c>
      <c r="B80" s="1">
        <v>1</v>
      </c>
      <c r="C80" t="s">
        <v>393</v>
      </c>
      <c r="D80" t="s">
        <v>551</v>
      </c>
      <c r="E80" t="s">
        <v>377</v>
      </c>
      <c r="F80" t="s">
        <v>533</v>
      </c>
    </row>
    <row r="81" spans="1:6" ht="12.75">
      <c r="A81" s="1" t="s">
        <v>13</v>
      </c>
      <c r="B81" s="1">
        <v>1</v>
      </c>
      <c r="C81" t="s">
        <v>393</v>
      </c>
      <c r="D81" t="s">
        <v>469</v>
      </c>
      <c r="E81" t="s">
        <v>377</v>
      </c>
      <c r="F81" t="s">
        <v>533</v>
      </c>
    </row>
    <row r="82" spans="1:6" ht="12.75">
      <c r="A82" s="1" t="s">
        <v>14</v>
      </c>
      <c r="B82" s="1">
        <v>1</v>
      </c>
      <c r="C82" t="s">
        <v>484</v>
      </c>
      <c r="D82" t="s">
        <v>485</v>
      </c>
      <c r="E82" t="s">
        <v>374</v>
      </c>
      <c r="F82" t="s">
        <v>535</v>
      </c>
    </row>
    <row r="83" spans="1:6" ht="12.75">
      <c r="A83" s="1" t="s">
        <v>14</v>
      </c>
      <c r="B83" s="1">
        <v>1</v>
      </c>
      <c r="C83" t="s">
        <v>484</v>
      </c>
      <c r="D83" t="s">
        <v>485</v>
      </c>
      <c r="E83" t="s">
        <v>374</v>
      </c>
      <c r="F83" t="s">
        <v>535</v>
      </c>
    </row>
    <row r="84" spans="1:6" ht="12.75">
      <c r="A84" s="1" t="s">
        <v>14</v>
      </c>
      <c r="B84" s="1">
        <v>1</v>
      </c>
      <c r="C84" t="s">
        <v>484</v>
      </c>
      <c r="D84" t="s">
        <v>485</v>
      </c>
      <c r="E84" t="s">
        <v>377</v>
      </c>
      <c r="F84" t="s">
        <v>535</v>
      </c>
    </row>
    <row r="85" spans="1:6" ht="12.75">
      <c r="A85" s="1" t="s">
        <v>14</v>
      </c>
      <c r="B85" s="1">
        <v>1</v>
      </c>
      <c r="C85" t="s">
        <v>396</v>
      </c>
      <c r="D85" t="s">
        <v>485</v>
      </c>
      <c r="E85"/>
      <c r="F85" t="s">
        <v>535</v>
      </c>
    </row>
    <row r="86" spans="1:6" ht="12.75">
      <c r="A86" s="1" t="s">
        <v>14</v>
      </c>
      <c r="B86" s="1">
        <v>1</v>
      </c>
      <c r="C86" t="s">
        <v>396</v>
      </c>
      <c r="D86" t="s">
        <v>485</v>
      </c>
      <c r="E86" t="s">
        <v>408</v>
      </c>
      <c r="F86" t="s">
        <v>535</v>
      </c>
    </row>
    <row r="87" spans="1:6" ht="12.75">
      <c r="A87" s="1" t="s">
        <v>14</v>
      </c>
      <c r="B87" s="1">
        <v>1</v>
      </c>
      <c r="C87" t="s">
        <v>396</v>
      </c>
      <c r="D87" t="s">
        <v>485</v>
      </c>
      <c r="E87" t="s">
        <v>374</v>
      </c>
      <c r="F87" t="s">
        <v>535</v>
      </c>
    </row>
    <row r="88" spans="1:6" ht="12.75">
      <c r="A88" s="1" t="s">
        <v>14</v>
      </c>
      <c r="B88" s="1">
        <v>1</v>
      </c>
      <c r="C88" t="s">
        <v>396</v>
      </c>
      <c r="D88" t="s">
        <v>485</v>
      </c>
      <c r="E88" t="s">
        <v>375</v>
      </c>
      <c r="F88" t="s">
        <v>535</v>
      </c>
    </row>
    <row r="89" spans="1:6" ht="12.75">
      <c r="A89" s="1" t="s">
        <v>14</v>
      </c>
      <c r="B89" s="1">
        <v>1</v>
      </c>
      <c r="C89" t="s">
        <v>396</v>
      </c>
      <c r="D89" t="s">
        <v>485</v>
      </c>
      <c r="E89" t="s">
        <v>398</v>
      </c>
      <c r="F89" t="s">
        <v>535</v>
      </c>
    </row>
    <row r="90" spans="1:6" ht="12.75">
      <c r="A90" s="1" t="s">
        <v>14</v>
      </c>
      <c r="B90" s="1">
        <v>1</v>
      </c>
      <c r="C90" t="s">
        <v>396</v>
      </c>
      <c r="D90" t="s">
        <v>485</v>
      </c>
      <c r="E90" t="s">
        <v>377</v>
      </c>
      <c r="F90" t="s">
        <v>535</v>
      </c>
    </row>
    <row r="91" spans="1:6" ht="12.75">
      <c r="A91" s="1" t="s">
        <v>14</v>
      </c>
      <c r="B91" s="1">
        <v>1</v>
      </c>
      <c r="C91" t="s">
        <v>396</v>
      </c>
      <c r="D91" t="s">
        <v>485</v>
      </c>
      <c r="E91" t="s">
        <v>377</v>
      </c>
      <c r="F91" t="s">
        <v>535</v>
      </c>
    </row>
    <row r="92" spans="1:6" ht="12.75">
      <c r="A92" s="1" t="s">
        <v>14</v>
      </c>
      <c r="B92" s="1">
        <v>1</v>
      </c>
      <c r="C92" t="s">
        <v>396</v>
      </c>
      <c r="D92" t="s">
        <v>485</v>
      </c>
      <c r="E92" t="s">
        <v>377</v>
      </c>
      <c r="F92" t="s">
        <v>535</v>
      </c>
    </row>
    <row r="93" spans="1:6" ht="12.75">
      <c r="A93" s="1" t="s">
        <v>14</v>
      </c>
      <c r="B93" s="1">
        <v>1</v>
      </c>
      <c r="C93" t="s">
        <v>396</v>
      </c>
      <c r="D93" t="s">
        <v>485</v>
      </c>
      <c r="E93"/>
      <c r="F93" t="s">
        <v>533</v>
      </c>
    </row>
    <row r="94" spans="1:6" ht="12.75">
      <c r="A94" s="1" t="s">
        <v>14</v>
      </c>
      <c r="B94" s="1">
        <v>1</v>
      </c>
      <c r="C94" t="s">
        <v>396</v>
      </c>
      <c r="D94" t="s">
        <v>485</v>
      </c>
      <c r="E94" t="s">
        <v>374</v>
      </c>
      <c r="F94" t="s">
        <v>533</v>
      </c>
    </row>
    <row r="95" spans="1:6" ht="12.75">
      <c r="A95" s="1" t="s">
        <v>14</v>
      </c>
      <c r="B95" s="1">
        <v>1</v>
      </c>
      <c r="C95" t="s">
        <v>396</v>
      </c>
      <c r="D95" t="s">
        <v>485</v>
      </c>
      <c r="E95" t="s">
        <v>375</v>
      </c>
      <c r="F95" t="s">
        <v>533</v>
      </c>
    </row>
    <row r="96" spans="1:6" ht="12.75">
      <c r="A96" s="1" t="s">
        <v>14</v>
      </c>
      <c r="B96" s="1">
        <v>1</v>
      </c>
      <c r="C96" t="s">
        <v>396</v>
      </c>
      <c r="D96" t="s">
        <v>485</v>
      </c>
      <c r="E96" t="s">
        <v>375</v>
      </c>
      <c r="F96" t="s">
        <v>533</v>
      </c>
    </row>
    <row r="97" spans="1:6" ht="12.75">
      <c r="A97" s="1" t="s">
        <v>14</v>
      </c>
      <c r="B97" s="1">
        <v>1</v>
      </c>
      <c r="C97" t="s">
        <v>397</v>
      </c>
      <c r="D97" t="s">
        <v>485</v>
      </c>
      <c r="E97"/>
      <c r="F97" t="s">
        <v>535</v>
      </c>
    </row>
    <row r="98" spans="1:6" ht="12.75">
      <c r="A98" s="1" t="s">
        <v>14</v>
      </c>
      <c r="B98" s="1">
        <v>1</v>
      </c>
      <c r="C98" t="s">
        <v>397</v>
      </c>
      <c r="D98" t="s">
        <v>485</v>
      </c>
      <c r="E98" t="s">
        <v>408</v>
      </c>
      <c r="F98" t="s">
        <v>535</v>
      </c>
    </row>
    <row r="99" spans="1:6" ht="12.75">
      <c r="A99" s="1" t="s">
        <v>14</v>
      </c>
      <c r="B99" s="1">
        <v>1</v>
      </c>
      <c r="C99" t="s">
        <v>397</v>
      </c>
      <c r="D99" t="s">
        <v>485</v>
      </c>
      <c r="E99" t="s">
        <v>375</v>
      </c>
      <c r="F99" t="s">
        <v>535</v>
      </c>
    </row>
    <row r="100" spans="1:6" ht="12.75">
      <c r="A100" s="1" t="s">
        <v>14</v>
      </c>
      <c r="B100" s="1">
        <v>1</v>
      </c>
      <c r="C100" t="s">
        <v>397</v>
      </c>
      <c r="D100" t="s">
        <v>485</v>
      </c>
      <c r="E100" t="s">
        <v>374</v>
      </c>
      <c r="F100" t="s">
        <v>533</v>
      </c>
    </row>
    <row r="101" spans="1:6" ht="12.75">
      <c r="A101" s="1" t="s">
        <v>14</v>
      </c>
      <c r="B101" s="1">
        <v>1</v>
      </c>
      <c r="C101" t="s">
        <v>397</v>
      </c>
      <c r="D101" t="s">
        <v>485</v>
      </c>
      <c r="E101" t="s">
        <v>375</v>
      </c>
      <c r="F101" t="s">
        <v>533</v>
      </c>
    </row>
    <row r="102" spans="1:6" ht="12.75">
      <c r="A102" s="1" t="s">
        <v>14</v>
      </c>
      <c r="B102" s="1">
        <v>1</v>
      </c>
      <c r="C102" t="s">
        <v>397</v>
      </c>
      <c r="D102" t="s">
        <v>485</v>
      </c>
      <c r="E102" t="s">
        <v>375</v>
      </c>
      <c r="F102" t="s">
        <v>533</v>
      </c>
    </row>
    <row r="103" spans="1:6" ht="12.75">
      <c r="A103" s="1" t="s">
        <v>14</v>
      </c>
      <c r="B103" s="1">
        <v>1</v>
      </c>
      <c r="C103" t="s">
        <v>397</v>
      </c>
      <c r="D103" t="s">
        <v>485</v>
      </c>
      <c r="E103" t="s">
        <v>398</v>
      </c>
      <c r="F103" t="s">
        <v>533</v>
      </c>
    </row>
    <row r="104" spans="1:6" ht="12.75">
      <c r="A104" s="1" t="s">
        <v>14</v>
      </c>
      <c r="B104" s="1">
        <v>1</v>
      </c>
      <c r="C104" t="s">
        <v>397</v>
      </c>
      <c r="D104" t="s">
        <v>485</v>
      </c>
      <c r="E104" t="s">
        <v>377</v>
      </c>
      <c r="F104" t="s">
        <v>533</v>
      </c>
    </row>
    <row r="105" spans="1:6" ht="12.75">
      <c r="A105" s="1" t="s">
        <v>14</v>
      </c>
      <c r="B105" s="1">
        <v>3</v>
      </c>
      <c r="C105" t="s">
        <v>397</v>
      </c>
      <c r="D105" t="s">
        <v>485</v>
      </c>
      <c r="E105"/>
      <c r="F105" t="s">
        <v>560</v>
      </c>
    </row>
    <row r="106" spans="1:6" ht="12.75">
      <c r="A106" s="1" t="s">
        <v>561</v>
      </c>
      <c r="B106" s="1">
        <v>1</v>
      </c>
      <c r="C106" t="s">
        <v>562</v>
      </c>
      <c r="D106" t="s">
        <v>485</v>
      </c>
      <c r="E106" t="s">
        <v>377</v>
      </c>
      <c r="F106" t="s">
        <v>535</v>
      </c>
    </row>
    <row r="107" spans="1:6" ht="12.75">
      <c r="A107" s="1" t="s">
        <v>561</v>
      </c>
      <c r="B107" s="1">
        <v>2</v>
      </c>
      <c r="C107" t="s">
        <v>562</v>
      </c>
      <c r="D107" t="s">
        <v>485</v>
      </c>
      <c r="E107" t="s">
        <v>398</v>
      </c>
      <c r="F107" t="s">
        <v>533</v>
      </c>
    </row>
    <row r="108" spans="1:6" ht="12.75">
      <c r="A108" s="1" t="s">
        <v>15</v>
      </c>
      <c r="B108" s="1">
        <v>1</v>
      </c>
      <c r="C108" t="s">
        <v>399</v>
      </c>
      <c r="D108" t="s">
        <v>563</v>
      </c>
      <c r="E108" t="s">
        <v>374</v>
      </c>
      <c r="F108" t="s">
        <v>535</v>
      </c>
    </row>
    <row r="109" spans="1:6" ht="12.75">
      <c r="A109" s="1" t="s">
        <v>15</v>
      </c>
      <c r="B109" s="1">
        <v>1</v>
      </c>
      <c r="C109" t="s">
        <v>399</v>
      </c>
      <c r="D109" t="s">
        <v>564</v>
      </c>
      <c r="E109" t="s">
        <v>374</v>
      </c>
      <c r="F109" t="s">
        <v>535</v>
      </c>
    </row>
    <row r="110" spans="1:6" ht="12.75">
      <c r="A110" s="1" t="s">
        <v>15</v>
      </c>
      <c r="B110" s="1">
        <v>1</v>
      </c>
      <c r="C110" t="s">
        <v>399</v>
      </c>
      <c r="D110" t="s">
        <v>565</v>
      </c>
      <c r="E110" t="s">
        <v>398</v>
      </c>
      <c r="F110" t="s">
        <v>533</v>
      </c>
    </row>
    <row r="111" spans="1:6" ht="12.75">
      <c r="A111" s="1" t="s">
        <v>15</v>
      </c>
      <c r="B111" s="1">
        <v>1</v>
      </c>
      <c r="C111" t="s">
        <v>489</v>
      </c>
      <c r="D111" t="s">
        <v>566</v>
      </c>
      <c r="E111" t="s">
        <v>374</v>
      </c>
      <c r="F111" t="s">
        <v>533</v>
      </c>
    </row>
    <row r="112" spans="1:6" ht="12.75">
      <c r="A112" s="1" t="s">
        <v>15</v>
      </c>
      <c r="B112" s="1">
        <v>1</v>
      </c>
      <c r="C112" t="s">
        <v>489</v>
      </c>
      <c r="D112" t="s">
        <v>488</v>
      </c>
      <c r="E112" t="s">
        <v>375</v>
      </c>
      <c r="F112" t="s">
        <v>533</v>
      </c>
    </row>
    <row r="113" spans="1:6" ht="12.75">
      <c r="A113" s="1" t="s">
        <v>15</v>
      </c>
      <c r="B113" s="1">
        <v>1</v>
      </c>
      <c r="C113" t="s">
        <v>489</v>
      </c>
      <c r="D113" t="s">
        <v>487</v>
      </c>
      <c r="E113" t="s">
        <v>398</v>
      </c>
      <c r="F113" t="s">
        <v>533</v>
      </c>
    </row>
    <row r="114" spans="1:6" ht="12.75">
      <c r="A114" s="1" t="s">
        <v>15</v>
      </c>
      <c r="B114" s="1">
        <v>1</v>
      </c>
      <c r="C114" t="s">
        <v>489</v>
      </c>
      <c r="D114" t="s">
        <v>488</v>
      </c>
      <c r="E114" t="s">
        <v>398</v>
      </c>
      <c r="F114" t="s">
        <v>533</v>
      </c>
    </row>
    <row r="115" spans="1:6" ht="12.75">
      <c r="A115" s="1" t="s">
        <v>15</v>
      </c>
      <c r="B115" s="1">
        <v>1</v>
      </c>
      <c r="C115" t="s">
        <v>491</v>
      </c>
      <c r="D115" t="s">
        <v>567</v>
      </c>
      <c r="E115" t="s">
        <v>374</v>
      </c>
      <c r="F115" t="s">
        <v>535</v>
      </c>
    </row>
    <row r="116" spans="1:6" ht="12.75">
      <c r="A116" s="1" t="s">
        <v>15</v>
      </c>
      <c r="B116" s="1">
        <v>1</v>
      </c>
      <c r="C116" t="s">
        <v>491</v>
      </c>
      <c r="D116" t="s">
        <v>417</v>
      </c>
      <c r="E116" t="s">
        <v>374</v>
      </c>
      <c r="F116" t="s">
        <v>535</v>
      </c>
    </row>
    <row r="117" spans="1:6" ht="12.75">
      <c r="A117" s="1" t="s">
        <v>15</v>
      </c>
      <c r="B117" s="1">
        <v>2</v>
      </c>
      <c r="C117" t="s">
        <v>491</v>
      </c>
      <c r="D117" t="s">
        <v>568</v>
      </c>
      <c r="E117" t="s">
        <v>374</v>
      </c>
      <c r="F117" t="s">
        <v>535</v>
      </c>
    </row>
    <row r="118" spans="1:6" ht="12.75">
      <c r="A118" s="1" t="s">
        <v>15</v>
      </c>
      <c r="B118" s="1">
        <v>1</v>
      </c>
      <c r="C118" t="s">
        <v>491</v>
      </c>
      <c r="D118" t="s">
        <v>568</v>
      </c>
      <c r="E118" t="s">
        <v>398</v>
      </c>
      <c r="F118" t="s">
        <v>535</v>
      </c>
    </row>
    <row r="119" spans="1:6" ht="12.75">
      <c r="A119" s="1" t="s">
        <v>15</v>
      </c>
      <c r="B119" s="1">
        <v>1</v>
      </c>
      <c r="C119" t="s">
        <v>491</v>
      </c>
      <c r="D119" t="s">
        <v>569</v>
      </c>
      <c r="E119" t="s">
        <v>377</v>
      </c>
      <c r="F119" t="s">
        <v>535</v>
      </c>
    </row>
    <row r="120" spans="1:6" ht="12.75">
      <c r="A120" s="1" t="s">
        <v>15</v>
      </c>
      <c r="B120" s="1">
        <v>1</v>
      </c>
      <c r="C120" t="s">
        <v>403</v>
      </c>
      <c r="D120" t="s">
        <v>570</v>
      </c>
      <c r="E120" t="s">
        <v>374</v>
      </c>
      <c r="F120" t="s">
        <v>535</v>
      </c>
    </row>
    <row r="121" spans="1:6" ht="12.75">
      <c r="A121" s="1" t="s">
        <v>15</v>
      </c>
      <c r="B121" s="1">
        <v>1</v>
      </c>
      <c r="C121" t="s">
        <v>403</v>
      </c>
      <c r="D121" t="s">
        <v>571</v>
      </c>
      <c r="E121" t="s">
        <v>374</v>
      </c>
      <c r="F121" t="s">
        <v>535</v>
      </c>
    </row>
    <row r="122" spans="1:6" ht="12.75">
      <c r="A122" s="1" t="s">
        <v>15</v>
      </c>
      <c r="B122" s="1">
        <v>1</v>
      </c>
      <c r="C122" t="s">
        <v>403</v>
      </c>
      <c r="D122" t="s">
        <v>487</v>
      </c>
      <c r="E122" t="s">
        <v>398</v>
      </c>
      <c r="F122" t="s">
        <v>535</v>
      </c>
    </row>
    <row r="123" spans="1:6" ht="12.75">
      <c r="A123" s="1" t="s">
        <v>15</v>
      </c>
      <c r="B123" s="1">
        <v>1</v>
      </c>
      <c r="C123" t="s">
        <v>403</v>
      </c>
      <c r="D123" t="s">
        <v>410</v>
      </c>
      <c r="E123" t="s">
        <v>398</v>
      </c>
      <c r="F123" t="s">
        <v>535</v>
      </c>
    </row>
    <row r="124" spans="1:6" ht="12.75">
      <c r="A124" s="1" t="s">
        <v>15</v>
      </c>
      <c r="B124" s="1">
        <v>1</v>
      </c>
      <c r="C124" t="s">
        <v>403</v>
      </c>
      <c r="D124" t="s">
        <v>551</v>
      </c>
      <c r="E124" t="s">
        <v>398</v>
      </c>
      <c r="F124" t="s">
        <v>535</v>
      </c>
    </row>
    <row r="125" spans="1:6" ht="12.75">
      <c r="A125" s="1" t="s">
        <v>15</v>
      </c>
      <c r="B125" s="1">
        <v>1</v>
      </c>
      <c r="C125" t="s">
        <v>403</v>
      </c>
      <c r="D125" t="s">
        <v>476</v>
      </c>
      <c r="E125" t="s">
        <v>398</v>
      </c>
      <c r="F125" t="s">
        <v>535</v>
      </c>
    </row>
    <row r="126" spans="1:6" ht="12.75">
      <c r="A126" s="1" t="s">
        <v>15</v>
      </c>
      <c r="B126" s="1">
        <v>1</v>
      </c>
      <c r="C126" t="s">
        <v>403</v>
      </c>
      <c r="D126" t="s">
        <v>548</v>
      </c>
      <c r="E126" t="s">
        <v>377</v>
      </c>
      <c r="F126" t="s">
        <v>535</v>
      </c>
    </row>
    <row r="127" spans="1:6" ht="12.75">
      <c r="A127" s="1" t="s">
        <v>15</v>
      </c>
      <c r="B127" s="1">
        <v>1</v>
      </c>
      <c r="C127" t="s">
        <v>403</v>
      </c>
      <c r="D127" t="s">
        <v>493</v>
      </c>
      <c r="E127" t="s">
        <v>374</v>
      </c>
      <c r="F127" t="s">
        <v>533</v>
      </c>
    </row>
    <row r="128" spans="1:6" ht="12.75">
      <c r="A128" s="1" t="s">
        <v>15</v>
      </c>
      <c r="B128" s="1">
        <v>1</v>
      </c>
      <c r="C128" t="s">
        <v>403</v>
      </c>
      <c r="D128" t="s">
        <v>572</v>
      </c>
      <c r="E128" t="s">
        <v>374</v>
      </c>
      <c r="F128" t="s">
        <v>533</v>
      </c>
    </row>
    <row r="129" spans="1:6" ht="12.75">
      <c r="A129" s="1" t="s">
        <v>15</v>
      </c>
      <c r="B129" s="1">
        <v>1</v>
      </c>
      <c r="C129" t="s">
        <v>403</v>
      </c>
      <c r="D129" t="s">
        <v>481</v>
      </c>
      <c r="E129" t="s">
        <v>374</v>
      </c>
      <c r="F129" t="s">
        <v>533</v>
      </c>
    </row>
    <row r="130" spans="1:6" ht="12.75">
      <c r="A130" s="1" t="s">
        <v>15</v>
      </c>
      <c r="B130" s="1">
        <v>1</v>
      </c>
      <c r="C130" t="s">
        <v>403</v>
      </c>
      <c r="D130" t="s">
        <v>556</v>
      </c>
      <c r="E130" t="s">
        <v>418</v>
      </c>
      <c r="F130" t="s">
        <v>533</v>
      </c>
    </row>
    <row r="131" spans="1:6" ht="12.75">
      <c r="A131" s="1" t="s">
        <v>15</v>
      </c>
      <c r="B131" s="1">
        <v>1</v>
      </c>
      <c r="C131" t="s">
        <v>403</v>
      </c>
      <c r="D131" t="s">
        <v>568</v>
      </c>
      <c r="E131" t="s">
        <v>398</v>
      </c>
      <c r="F131" t="s">
        <v>533</v>
      </c>
    </row>
    <row r="132" spans="1:6" ht="12.75">
      <c r="A132" s="1" t="s">
        <v>15</v>
      </c>
      <c r="B132" s="1">
        <v>1</v>
      </c>
      <c r="C132" t="s">
        <v>403</v>
      </c>
      <c r="D132" t="s">
        <v>410</v>
      </c>
      <c r="E132" t="s">
        <v>377</v>
      </c>
      <c r="F132" t="s">
        <v>533</v>
      </c>
    </row>
    <row r="133" spans="1:6" ht="12.75">
      <c r="A133" s="1" t="s">
        <v>15</v>
      </c>
      <c r="B133" s="1">
        <v>1</v>
      </c>
      <c r="C133" t="s">
        <v>495</v>
      </c>
      <c r="D133" t="s">
        <v>454</v>
      </c>
      <c r="E133" t="s">
        <v>374</v>
      </c>
      <c r="F133" t="s">
        <v>535</v>
      </c>
    </row>
    <row r="134" spans="1:6" ht="12.75">
      <c r="A134" s="1" t="s">
        <v>15</v>
      </c>
      <c r="B134" s="1">
        <v>1</v>
      </c>
      <c r="C134" t="s">
        <v>495</v>
      </c>
      <c r="D134" t="s">
        <v>499</v>
      </c>
      <c r="E134" t="s">
        <v>374</v>
      </c>
      <c r="F134" t="s">
        <v>533</v>
      </c>
    </row>
    <row r="135" spans="1:6" ht="12.75">
      <c r="A135" s="1" t="s">
        <v>15</v>
      </c>
      <c r="B135" s="1">
        <v>1</v>
      </c>
      <c r="C135" t="s">
        <v>495</v>
      </c>
      <c r="D135" t="s">
        <v>572</v>
      </c>
      <c r="E135" t="s">
        <v>374</v>
      </c>
      <c r="F135" t="s">
        <v>533</v>
      </c>
    </row>
    <row r="136" spans="1:6" ht="12.75">
      <c r="A136" s="1" t="s">
        <v>15</v>
      </c>
      <c r="B136" s="1">
        <v>1</v>
      </c>
      <c r="C136" t="s">
        <v>495</v>
      </c>
      <c r="D136" t="s">
        <v>481</v>
      </c>
      <c r="E136" t="s">
        <v>398</v>
      </c>
      <c r="F136" t="s">
        <v>533</v>
      </c>
    </row>
    <row r="137" spans="1:6" ht="12.75">
      <c r="A137" s="1" t="s">
        <v>15</v>
      </c>
      <c r="B137" s="1">
        <v>1</v>
      </c>
      <c r="C137" t="s">
        <v>495</v>
      </c>
      <c r="D137" t="s">
        <v>476</v>
      </c>
      <c r="E137" t="s">
        <v>377</v>
      </c>
      <c r="F137" t="s">
        <v>533</v>
      </c>
    </row>
    <row r="138" spans="1:6" ht="12.75">
      <c r="A138" s="1" t="s">
        <v>15</v>
      </c>
      <c r="B138" s="1">
        <v>1</v>
      </c>
      <c r="C138" t="s">
        <v>497</v>
      </c>
      <c r="D138" t="s">
        <v>573</v>
      </c>
      <c r="E138" t="s">
        <v>374</v>
      </c>
      <c r="F138" t="s">
        <v>535</v>
      </c>
    </row>
    <row r="139" spans="1:6" ht="12.75">
      <c r="A139" s="1" t="s">
        <v>15</v>
      </c>
      <c r="B139" s="1">
        <v>1</v>
      </c>
      <c r="C139" t="s">
        <v>497</v>
      </c>
      <c r="D139" t="s">
        <v>574</v>
      </c>
      <c r="E139" t="s">
        <v>374</v>
      </c>
      <c r="F139" t="s">
        <v>535</v>
      </c>
    </row>
    <row r="140" spans="1:6" ht="12.75">
      <c r="A140" s="1" t="s">
        <v>15</v>
      </c>
      <c r="B140" s="1">
        <v>1</v>
      </c>
      <c r="C140" t="s">
        <v>497</v>
      </c>
      <c r="D140" t="s">
        <v>575</v>
      </c>
      <c r="E140" t="s">
        <v>374</v>
      </c>
      <c r="F140" t="s">
        <v>535</v>
      </c>
    </row>
    <row r="141" spans="1:6" ht="12.75">
      <c r="A141" s="1" t="s">
        <v>15</v>
      </c>
      <c r="B141" s="1">
        <v>1</v>
      </c>
      <c r="C141" t="s">
        <v>497</v>
      </c>
      <c r="D141" t="s">
        <v>481</v>
      </c>
      <c r="E141" t="s">
        <v>398</v>
      </c>
      <c r="F141" t="s">
        <v>535</v>
      </c>
    </row>
    <row r="142" spans="1:6" ht="12.75">
      <c r="A142" s="1" t="s">
        <v>15</v>
      </c>
      <c r="B142" s="1">
        <v>1</v>
      </c>
      <c r="C142" t="s">
        <v>497</v>
      </c>
      <c r="D142" t="s">
        <v>551</v>
      </c>
      <c r="E142" t="s">
        <v>374</v>
      </c>
      <c r="F142" t="s">
        <v>533</v>
      </c>
    </row>
    <row r="143" spans="1:6" ht="12.75">
      <c r="A143" s="1" t="s">
        <v>15</v>
      </c>
      <c r="B143" s="1">
        <v>1</v>
      </c>
      <c r="C143" t="s">
        <v>497</v>
      </c>
      <c r="D143" t="s">
        <v>476</v>
      </c>
      <c r="E143" t="s">
        <v>377</v>
      </c>
      <c r="F143" t="s">
        <v>533</v>
      </c>
    </row>
    <row r="144" spans="1:6" ht="12.75">
      <c r="A144" s="1" t="s">
        <v>15</v>
      </c>
      <c r="B144" s="1">
        <v>2</v>
      </c>
      <c r="C144" t="s">
        <v>405</v>
      </c>
      <c r="D144" t="s">
        <v>576</v>
      </c>
      <c r="E144" t="s">
        <v>374</v>
      </c>
      <c r="F144" t="s">
        <v>535</v>
      </c>
    </row>
    <row r="145" spans="1:6" ht="12.75">
      <c r="A145" s="1" t="s">
        <v>15</v>
      </c>
      <c r="B145" s="1">
        <v>1</v>
      </c>
      <c r="C145" t="s">
        <v>405</v>
      </c>
      <c r="D145" t="s">
        <v>577</v>
      </c>
      <c r="E145" t="s">
        <v>398</v>
      </c>
      <c r="F145" t="s">
        <v>535</v>
      </c>
    </row>
    <row r="146" spans="1:6" ht="12.75">
      <c r="A146" s="1" t="s">
        <v>15</v>
      </c>
      <c r="B146" s="1">
        <v>1</v>
      </c>
      <c r="C146" t="s">
        <v>405</v>
      </c>
      <c r="D146" t="s">
        <v>493</v>
      </c>
      <c r="E146" t="s">
        <v>377</v>
      </c>
      <c r="F146" t="s">
        <v>535</v>
      </c>
    </row>
    <row r="147" spans="1:6" ht="12.75">
      <c r="A147" s="1" t="s">
        <v>15</v>
      </c>
      <c r="B147" s="1">
        <v>1</v>
      </c>
      <c r="C147" t="s">
        <v>405</v>
      </c>
      <c r="D147" t="s">
        <v>574</v>
      </c>
      <c r="E147" t="s">
        <v>374</v>
      </c>
      <c r="F147" t="s">
        <v>533</v>
      </c>
    </row>
    <row r="148" spans="1:6" ht="12.75">
      <c r="A148" s="1" t="s">
        <v>15</v>
      </c>
      <c r="B148" s="1">
        <v>1</v>
      </c>
      <c r="C148" t="s">
        <v>405</v>
      </c>
      <c r="D148" t="s">
        <v>474</v>
      </c>
      <c r="E148" t="s">
        <v>374</v>
      </c>
      <c r="F148" t="s">
        <v>533</v>
      </c>
    </row>
    <row r="149" spans="1:6" ht="12.75">
      <c r="A149" s="1" t="s">
        <v>15</v>
      </c>
      <c r="B149" s="1">
        <v>3</v>
      </c>
      <c r="C149" t="s">
        <v>405</v>
      </c>
      <c r="D149" t="s">
        <v>410</v>
      </c>
      <c r="E149" t="s">
        <v>398</v>
      </c>
      <c r="F149" t="s">
        <v>533</v>
      </c>
    </row>
    <row r="150" spans="1:6" ht="12.75">
      <c r="A150" s="1" t="s">
        <v>15</v>
      </c>
      <c r="B150" s="1">
        <v>1</v>
      </c>
      <c r="C150" t="s">
        <v>405</v>
      </c>
      <c r="D150" t="s">
        <v>510</v>
      </c>
      <c r="E150" t="s">
        <v>398</v>
      </c>
      <c r="F150" t="s">
        <v>533</v>
      </c>
    </row>
    <row r="151" spans="1:6" ht="12.75">
      <c r="A151" s="1" t="s">
        <v>15</v>
      </c>
      <c r="B151" s="1">
        <v>2</v>
      </c>
      <c r="C151" t="s">
        <v>406</v>
      </c>
      <c r="D151" t="s">
        <v>471</v>
      </c>
      <c r="E151" t="s">
        <v>408</v>
      </c>
      <c r="F151" t="s">
        <v>535</v>
      </c>
    </row>
    <row r="152" spans="1:6" ht="12.75">
      <c r="A152" s="1" t="s">
        <v>15</v>
      </c>
      <c r="B152" s="1">
        <v>1</v>
      </c>
      <c r="C152" t="s">
        <v>406</v>
      </c>
      <c r="D152" t="s">
        <v>578</v>
      </c>
      <c r="E152" t="s">
        <v>408</v>
      </c>
      <c r="F152" t="s">
        <v>535</v>
      </c>
    </row>
    <row r="153" spans="1:6" ht="12.75">
      <c r="A153" s="1" t="s">
        <v>15</v>
      </c>
      <c r="B153" s="1">
        <v>2</v>
      </c>
      <c r="C153" t="s">
        <v>406</v>
      </c>
      <c r="D153" t="s">
        <v>454</v>
      </c>
      <c r="E153" t="s">
        <v>408</v>
      </c>
      <c r="F153" t="s">
        <v>535</v>
      </c>
    </row>
    <row r="154" spans="1:6" ht="12.75">
      <c r="A154" s="1" t="s">
        <v>15</v>
      </c>
      <c r="B154" s="1">
        <v>1</v>
      </c>
      <c r="C154" t="s">
        <v>406</v>
      </c>
      <c r="D154" t="s">
        <v>579</v>
      </c>
      <c r="E154" t="s">
        <v>408</v>
      </c>
      <c r="F154" t="s">
        <v>535</v>
      </c>
    </row>
    <row r="155" spans="1:6" ht="12.75">
      <c r="A155" s="1" t="s">
        <v>15</v>
      </c>
      <c r="B155" s="1">
        <v>1</v>
      </c>
      <c r="C155" t="s">
        <v>406</v>
      </c>
      <c r="D155" t="s">
        <v>454</v>
      </c>
      <c r="E155" t="s">
        <v>418</v>
      </c>
      <c r="F155" t="s">
        <v>535</v>
      </c>
    </row>
    <row r="156" spans="1:6" ht="12.75">
      <c r="A156" s="1" t="s">
        <v>15</v>
      </c>
      <c r="B156" s="1">
        <v>1</v>
      </c>
      <c r="C156" t="s">
        <v>406</v>
      </c>
      <c r="D156" t="s">
        <v>580</v>
      </c>
      <c r="E156" t="s">
        <v>418</v>
      </c>
      <c r="F156" t="s">
        <v>535</v>
      </c>
    </row>
    <row r="157" spans="1:6" ht="12.75">
      <c r="A157" s="1" t="s">
        <v>15</v>
      </c>
      <c r="B157" s="1">
        <v>1</v>
      </c>
      <c r="C157" t="s">
        <v>406</v>
      </c>
      <c r="D157" t="s">
        <v>556</v>
      </c>
      <c r="E157" t="s">
        <v>418</v>
      </c>
      <c r="F157" t="s">
        <v>535</v>
      </c>
    </row>
    <row r="158" spans="1:6" ht="12.75">
      <c r="A158" s="1" t="s">
        <v>15</v>
      </c>
      <c r="B158" s="1">
        <v>1</v>
      </c>
      <c r="C158" t="s">
        <v>406</v>
      </c>
      <c r="D158" t="s">
        <v>581</v>
      </c>
      <c r="E158" t="s">
        <v>418</v>
      </c>
      <c r="F158" t="s">
        <v>535</v>
      </c>
    </row>
    <row r="159" spans="1:6" ht="12.75">
      <c r="A159" s="1" t="s">
        <v>15</v>
      </c>
      <c r="B159" s="1">
        <v>2</v>
      </c>
      <c r="C159" t="s">
        <v>406</v>
      </c>
      <c r="D159" t="s">
        <v>568</v>
      </c>
      <c r="E159" t="s">
        <v>418</v>
      </c>
      <c r="F159" t="s">
        <v>535</v>
      </c>
    </row>
    <row r="160" spans="1:6" ht="12.75">
      <c r="A160" s="1" t="s">
        <v>15</v>
      </c>
      <c r="B160" s="1">
        <v>1</v>
      </c>
      <c r="C160" t="s">
        <v>406</v>
      </c>
      <c r="D160" t="s">
        <v>582</v>
      </c>
      <c r="E160" t="s">
        <v>408</v>
      </c>
      <c r="F160" t="s">
        <v>533</v>
      </c>
    </row>
    <row r="161" spans="1:6" ht="12.75">
      <c r="A161" s="1" t="s">
        <v>15</v>
      </c>
      <c r="B161" s="1">
        <v>1</v>
      </c>
      <c r="C161" t="s">
        <v>406</v>
      </c>
      <c r="D161" t="s">
        <v>583</v>
      </c>
      <c r="E161" t="s">
        <v>408</v>
      </c>
      <c r="F161" t="s">
        <v>533</v>
      </c>
    </row>
    <row r="162" spans="1:6" ht="12.75">
      <c r="A162" s="1" t="s">
        <v>15</v>
      </c>
      <c r="B162" s="1">
        <v>1</v>
      </c>
      <c r="C162" t="s">
        <v>406</v>
      </c>
      <c r="D162" t="s">
        <v>579</v>
      </c>
      <c r="E162" t="s">
        <v>408</v>
      </c>
      <c r="F162" t="s">
        <v>533</v>
      </c>
    </row>
    <row r="163" spans="1:6" ht="12.75">
      <c r="A163" s="1" t="s">
        <v>15</v>
      </c>
      <c r="B163" s="1">
        <v>1</v>
      </c>
      <c r="C163" t="s">
        <v>406</v>
      </c>
      <c r="D163" t="s">
        <v>579</v>
      </c>
      <c r="E163" t="s">
        <v>418</v>
      </c>
      <c r="F163" t="s">
        <v>533</v>
      </c>
    </row>
    <row r="164" spans="1:6" ht="12.75">
      <c r="A164" s="1" t="s">
        <v>15</v>
      </c>
      <c r="B164" s="1">
        <v>1</v>
      </c>
      <c r="C164" t="s">
        <v>406</v>
      </c>
      <c r="D164" t="s">
        <v>584</v>
      </c>
      <c r="E164" t="s">
        <v>418</v>
      </c>
      <c r="F164" t="s">
        <v>533</v>
      </c>
    </row>
    <row r="165" spans="1:6" ht="12.75">
      <c r="A165" s="1" t="s">
        <v>15</v>
      </c>
      <c r="B165" s="1">
        <v>1</v>
      </c>
      <c r="C165" t="s">
        <v>406</v>
      </c>
      <c r="D165" t="s">
        <v>585</v>
      </c>
      <c r="E165" t="s">
        <v>377</v>
      </c>
      <c r="F165" t="s">
        <v>533</v>
      </c>
    </row>
    <row r="166" spans="1:6" ht="12.75">
      <c r="A166" s="1" t="s">
        <v>15</v>
      </c>
      <c r="B166" s="1">
        <v>1</v>
      </c>
      <c r="C166" t="s">
        <v>409</v>
      </c>
      <c r="D166" t="s">
        <v>586</v>
      </c>
      <c r="E166" t="s">
        <v>374</v>
      </c>
      <c r="F166" t="s">
        <v>535</v>
      </c>
    </row>
    <row r="167" spans="1:6" ht="12.75">
      <c r="A167" s="1" t="s">
        <v>15</v>
      </c>
      <c r="B167" s="1">
        <v>1</v>
      </c>
      <c r="C167" t="s">
        <v>409</v>
      </c>
      <c r="D167" t="s">
        <v>587</v>
      </c>
      <c r="E167" t="s">
        <v>374</v>
      </c>
      <c r="F167" t="s">
        <v>535</v>
      </c>
    </row>
    <row r="168" spans="1:6" ht="12.75">
      <c r="A168" s="1" t="s">
        <v>15</v>
      </c>
      <c r="B168" s="1">
        <v>1</v>
      </c>
      <c r="C168" t="s">
        <v>409</v>
      </c>
      <c r="D168" t="s">
        <v>578</v>
      </c>
      <c r="E168" t="s">
        <v>374</v>
      </c>
      <c r="F168" t="s">
        <v>533</v>
      </c>
    </row>
    <row r="169" spans="1:6" ht="12.75">
      <c r="A169" s="1" t="s">
        <v>16</v>
      </c>
      <c r="B169" s="1">
        <v>1</v>
      </c>
      <c r="C169" t="s">
        <v>413</v>
      </c>
      <c r="D169" t="s">
        <v>488</v>
      </c>
      <c r="E169" t="s">
        <v>377</v>
      </c>
      <c r="F169" t="s">
        <v>535</v>
      </c>
    </row>
    <row r="170" spans="1:6" ht="12.75">
      <c r="A170" s="1" t="s">
        <v>16</v>
      </c>
      <c r="B170" s="1">
        <v>1</v>
      </c>
      <c r="C170" t="s">
        <v>413</v>
      </c>
      <c r="D170" t="s">
        <v>568</v>
      </c>
      <c r="E170" t="s">
        <v>377</v>
      </c>
      <c r="F170" t="s">
        <v>535</v>
      </c>
    </row>
    <row r="171" spans="1:6" ht="12.75">
      <c r="A171" s="1" t="s">
        <v>16</v>
      </c>
      <c r="B171" s="1">
        <v>1</v>
      </c>
      <c r="C171" t="s">
        <v>413</v>
      </c>
      <c r="D171" t="s">
        <v>475</v>
      </c>
      <c r="E171" t="s">
        <v>377</v>
      </c>
      <c r="F171" t="s">
        <v>533</v>
      </c>
    </row>
    <row r="172" spans="1:6" ht="12.75">
      <c r="A172" s="1" t="s">
        <v>415</v>
      </c>
      <c r="B172" s="1">
        <v>1</v>
      </c>
      <c r="C172" t="s">
        <v>416</v>
      </c>
      <c r="D172" t="s">
        <v>588</v>
      </c>
      <c r="E172" t="s">
        <v>408</v>
      </c>
      <c r="F172" t="s">
        <v>535</v>
      </c>
    </row>
    <row r="173" spans="1:6" ht="12.75">
      <c r="A173" s="1" t="s">
        <v>415</v>
      </c>
      <c r="B173" s="1">
        <v>1</v>
      </c>
      <c r="C173" t="s">
        <v>416</v>
      </c>
      <c r="D173" t="s">
        <v>589</v>
      </c>
      <c r="E173" t="s">
        <v>418</v>
      </c>
      <c r="F173" t="s">
        <v>533</v>
      </c>
    </row>
    <row r="174" spans="1:6" ht="12.75">
      <c r="A174" s="1" t="s">
        <v>415</v>
      </c>
      <c r="B174" s="1">
        <v>1</v>
      </c>
      <c r="C174" t="s">
        <v>590</v>
      </c>
      <c r="D174" t="s">
        <v>591</v>
      </c>
      <c r="E174" t="s">
        <v>374</v>
      </c>
      <c r="F174" t="s">
        <v>535</v>
      </c>
    </row>
    <row r="175" spans="1:6" ht="12.75">
      <c r="A175" s="1" t="s">
        <v>415</v>
      </c>
      <c r="B175" s="1">
        <v>1</v>
      </c>
      <c r="C175" t="s">
        <v>590</v>
      </c>
      <c r="D175" t="s">
        <v>510</v>
      </c>
      <c r="E175" t="s">
        <v>398</v>
      </c>
      <c r="F175" t="s">
        <v>533</v>
      </c>
    </row>
    <row r="176" spans="1:6" ht="12.75">
      <c r="A176" s="1" t="s">
        <v>17</v>
      </c>
      <c r="B176" s="1">
        <v>1</v>
      </c>
      <c r="C176" t="s">
        <v>7</v>
      </c>
      <c r="D176" t="s">
        <v>592</v>
      </c>
      <c r="E176" t="s">
        <v>374</v>
      </c>
      <c r="F176" t="s">
        <v>535</v>
      </c>
    </row>
    <row r="177" spans="1:6" ht="12.75">
      <c r="A177" s="1" t="s">
        <v>17</v>
      </c>
      <c r="B177" s="1">
        <v>1</v>
      </c>
      <c r="C177" t="s">
        <v>7</v>
      </c>
      <c r="D177" t="s">
        <v>453</v>
      </c>
      <c r="E177" t="s">
        <v>374</v>
      </c>
      <c r="F177" t="s">
        <v>535</v>
      </c>
    </row>
    <row r="178" spans="1:6" ht="12.75">
      <c r="A178" s="1" t="s">
        <v>17</v>
      </c>
      <c r="B178" s="1">
        <v>1</v>
      </c>
      <c r="C178" t="s">
        <v>7</v>
      </c>
      <c r="D178" t="s">
        <v>543</v>
      </c>
      <c r="E178" t="s">
        <v>374</v>
      </c>
      <c r="F178" t="s">
        <v>535</v>
      </c>
    </row>
    <row r="179" spans="1:6" ht="12.75">
      <c r="A179" s="1" t="s">
        <v>17</v>
      </c>
      <c r="B179" s="1">
        <v>1</v>
      </c>
      <c r="C179" t="s">
        <v>7</v>
      </c>
      <c r="D179" t="s">
        <v>593</v>
      </c>
      <c r="E179" t="s">
        <v>398</v>
      </c>
      <c r="F179" t="s">
        <v>535</v>
      </c>
    </row>
    <row r="180" spans="1:6" ht="12.75">
      <c r="A180" s="1" t="s">
        <v>17</v>
      </c>
      <c r="B180" s="1">
        <v>1</v>
      </c>
      <c r="C180" t="s">
        <v>7</v>
      </c>
      <c r="D180" t="s">
        <v>542</v>
      </c>
      <c r="E180" t="s">
        <v>398</v>
      </c>
      <c r="F180" t="s">
        <v>535</v>
      </c>
    </row>
    <row r="181" spans="1:6" ht="12.75">
      <c r="A181" s="1" t="s">
        <v>17</v>
      </c>
      <c r="B181" s="1">
        <v>2</v>
      </c>
      <c r="C181" t="s">
        <v>7</v>
      </c>
      <c r="D181" t="s">
        <v>516</v>
      </c>
      <c r="E181" t="s">
        <v>398</v>
      </c>
      <c r="F181" t="s">
        <v>535</v>
      </c>
    </row>
    <row r="182" spans="1:6" ht="12.75">
      <c r="A182" s="1" t="s">
        <v>17</v>
      </c>
      <c r="B182" s="1">
        <v>1</v>
      </c>
      <c r="C182" t="s">
        <v>7</v>
      </c>
      <c r="D182" t="s">
        <v>593</v>
      </c>
      <c r="E182" t="s">
        <v>374</v>
      </c>
      <c r="F182" t="s">
        <v>533</v>
      </c>
    </row>
    <row r="183" spans="1:6" ht="12.75">
      <c r="A183" s="1" t="s">
        <v>17</v>
      </c>
      <c r="B183" s="1">
        <v>1</v>
      </c>
      <c r="C183" t="s">
        <v>7</v>
      </c>
      <c r="D183" t="s">
        <v>514</v>
      </c>
      <c r="E183" t="s">
        <v>374</v>
      </c>
      <c r="F183" t="s">
        <v>533</v>
      </c>
    </row>
    <row r="184" spans="1:6" ht="12.75">
      <c r="A184" s="1" t="s">
        <v>17</v>
      </c>
      <c r="B184" s="1">
        <v>1</v>
      </c>
      <c r="C184" t="s">
        <v>7</v>
      </c>
      <c r="D184" t="s">
        <v>543</v>
      </c>
      <c r="E184" t="s">
        <v>374</v>
      </c>
      <c r="F184" t="s">
        <v>533</v>
      </c>
    </row>
    <row r="185" spans="1:6" ht="12.75">
      <c r="A185" s="1" t="s">
        <v>17</v>
      </c>
      <c r="B185" s="1">
        <v>1</v>
      </c>
      <c r="C185" t="s">
        <v>7</v>
      </c>
      <c r="D185" t="s">
        <v>514</v>
      </c>
      <c r="E185" t="s">
        <v>398</v>
      </c>
      <c r="F185" t="s">
        <v>533</v>
      </c>
    </row>
    <row r="186" spans="1:6" ht="12.75">
      <c r="A186" s="1" t="s">
        <v>17</v>
      </c>
      <c r="B186" s="1">
        <v>1</v>
      </c>
      <c r="C186" t="s">
        <v>7</v>
      </c>
      <c r="D186" t="s">
        <v>546</v>
      </c>
      <c r="E186" t="s">
        <v>398</v>
      </c>
      <c r="F186" t="s">
        <v>533</v>
      </c>
    </row>
    <row r="187" spans="1:6" ht="12.75">
      <c r="A187" s="1" t="s">
        <v>17</v>
      </c>
      <c r="B187" s="1">
        <v>1</v>
      </c>
      <c r="C187" t="s">
        <v>7</v>
      </c>
      <c r="D187" t="s">
        <v>594</v>
      </c>
      <c r="E187" t="s">
        <v>398</v>
      </c>
      <c r="F187" t="s">
        <v>533</v>
      </c>
    </row>
    <row r="188" spans="1:6" ht="12.75">
      <c r="A188" s="1" t="s">
        <v>17</v>
      </c>
      <c r="B188" s="1">
        <v>1</v>
      </c>
      <c r="C188" t="s">
        <v>7</v>
      </c>
      <c r="D188" t="s">
        <v>420</v>
      </c>
      <c r="E188" t="s">
        <v>398</v>
      </c>
      <c r="F188" t="s">
        <v>533</v>
      </c>
    </row>
    <row r="189" spans="1:6" ht="12.75">
      <c r="A189" s="1" t="s">
        <v>17</v>
      </c>
      <c r="B189" s="1">
        <v>1</v>
      </c>
      <c r="C189" t="s">
        <v>7</v>
      </c>
      <c r="D189" t="s">
        <v>595</v>
      </c>
      <c r="E189" t="s">
        <v>398</v>
      </c>
      <c r="F189" t="s">
        <v>533</v>
      </c>
    </row>
    <row r="190" spans="1:6" ht="12.75">
      <c r="A190" s="1" t="s">
        <v>17</v>
      </c>
      <c r="B190" s="1">
        <v>1</v>
      </c>
      <c r="C190" t="s">
        <v>7</v>
      </c>
      <c r="D190" t="s">
        <v>455</v>
      </c>
      <c r="E190" t="s">
        <v>398</v>
      </c>
      <c r="F190" t="s">
        <v>533</v>
      </c>
    </row>
    <row r="191" spans="1:6" ht="12.75">
      <c r="A191" s="1" t="s">
        <v>17</v>
      </c>
      <c r="B191" s="1">
        <v>1</v>
      </c>
      <c r="C191" t="s">
        <v>7</v>
      </c>
      <c r="D191" t="s">
        <v>520</v>
      </c>
      <c r="E191" t="s">
        <v>377</v>
      </c>
      <c r="F191" t="s">
        <v>533</v>
      </c>
    </row>
    <row r="192" spans="1:6" ht="12.75">
      <c r="A192" s="1" t="s">
        <v>17</v>
      </c>
      <c r="B192" s="1">
        <v>1</v>
      </c>
      <c r="C192" t="s">
        <v>425</v>
      </c>
      <c r="D192" t="s">
        <v>516</v>
      </c>
      <c r="E192" t="s">
        <v>374</v>
      </c>
      <c r="F192" t="s">
        <v>535</v>
      </c>
    </row>
    <row r="193" spans="1:6" ht="12.75">
      <c r="A193" s="1" t="s">
        <v>17</v>
      </c>
      <c r="B193" s="1">
        <v>2</v>
      </c>
      <c r="C193" t="s">
        <v>425</v>
      </c>
      <c r="D193" t="s">
        <v>426</v>
      </c>
      <c r="E193" t="s">
        <v>374</v>
      </c>
      <c r="F193" t="s">
        <v>535</v>
      </c>
    </row>
    <row r="194" spans="1:6" ht="12.75">
      <c r="A194" s="1" t="s">
        <v>17</v>
      </c>
      <c r="B194" s="1">
        <v>1</v>
      </c>
      <c r="C194" t="s">
        <v>425</v>
      </c>
      <c r="D194" t="s">
        <v>520</v>
      </c>
      <c r="E194" t="s">
        <v>398</v>
      </c>
      <c r="F194" t="s">
        <v>535</v>
      </c>
    </row>
    <row r="195" spans="1:6" ht="12.75">
      <c r="A195" s="1" t="s">
        <v>17</v>
      </c>
      <c r="B195" s="1">
        <v>1</v>
      </c>
      <c r="C195" t="s">
        <v>425</v>
      </c>
      <c r="D195" t="s">
        <v>426</v>
      </c>
      <c r="E195" t="s">
        <v>398</v>
      </c>
      <c r="F195" t="s">
        <v>535</v>
      </c>
    </row>
    <row r="196" spans="1:6" ht="12.75">
      <c r="A196" s="1" t="s">
        <v>17</v>
      </c>
      <c r="B196" s="1">
        <v>1</v>
      </c>
      <c r="C196" t="s">
        <v>425</v>
      </c>
      <c r="D196" t="s">
        <v>520</v>
      </c>
      <c r="E196" t="s">
        <v>398</v>
      </c>
      <c r="F196" t="s">
        <v>533</v>
      </c>
    </row>
    <row r="197" spans="1:6" ht="12.75">
      <c r="A197" s="1" t="s">
        <v>17</v>
      </c>
      <c r="B197" s="1">
        <v>1</v>
      </c>
      <c r="C197" t="s">
        <v>427</v>
      </c>
      <c r="D197" t="s">
        <v>523</v>
      </c>
      <c r="E197"/>
      <c r="F197" t="s">
        <v>535</v>
      </c>
    </row>
    <row r="198" spans="1:6" ht="12.75">
      <c r="A198" s="1" t="s">
        <v>17</v>
      </c>
      <c r="B198" s="1">
        <v>1</v>
      </c>
      <c r="C198" t="s">
        <v>427</v>
      </c>
      <c r="D198" t="s">
        <v>596</v>
      </c>
      <c r="E198" t="s">
        <v>374</v>
      </c>
      <c r="F198" t="s">
        <v>535</v>
      </c>
    </row>
    <row r="199" spans="1:6" ht="12.75">
      <c r="A199" s="1" t="s">
        <v>17</v>
      </c>
      <c r="B199" s="1">
        <v>1</v>
      </c>
      <c r="C199" t="s">
        <v>427</v>
      </c>
      <c r="D199" t="s">
        <v>597</v>
      </c>
      <c r="E199" t="s">
        <v>374</v>
      </c>
      <c r="F199" t="s">
        <v>535</v>
      </c>
    </row>
    <row r="200" spans="1:6" ht="12.75">
      <c r="A200" s="1" t="s">
        <v>17</v>
      </c>
      <c r="B200" s="1">
        <v>1</v>
      </c>
      <c r="C200" t="s">
        <v>427</v>
      </c>
      <c r="D200" t="s">
        <v>469</v>
      </c>
      <c r="E200" t="s">
        <v>398</v>
      </c>
      <c r="F200" t="s">
        <v>535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April  2010</oddHeader>
    <oddFooter>&amp;C&amp;P&amp;R&amp;F&amp;A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2011-01-04T12:00:25Z</cp:lastPrinted>
  <dcterms:created xsi:type="dcterms:W3CDTF">2004-06-02T09:09:14Z</dcterms:created>
  <dcterms:modified xsi:type="dcterms:W3CDTF">2011-02-14T12:37:51Z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