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320" windowHeight="9330" activeTab="0"/>
  </bookViews>
  <sheets>
    <sheet name="Gesamtübersicht" sheetId="1" r:id="rId1"/>
    <sheet name="Finanzen" sheetId="2" r:id="rId2"/>
    <sheet name="BLB" sheetId="3" r:id="rId3"/>
    <sheet name="RSD A" sheetId="4" r:id="rId4"/>
    <sheet name="RSD B" sheetId="5" r:id="rId5"/>
    <sheet name="RSD C" sheetId="6" r:id="rId6"/>
    <sheet name="RSD D" sheetId="7" r:id="rId7"/>
  </sheets>
  <definedNames/>
  <calcPr fullCalcOnLoad="1"/>
</workbook>
</file>

<file path=xl/sharedStrings.xml><?xml version="1.0" encoding="utf-8"?>
<sst xmlns="http://schemas.openxmlformats.org/spreadsheetml/2006/main" count="1898" uniqueCount="213">
  <si>
    <t>Hilfeart</t>
  </si>
  <si>
    <t>Gesamtsumme von Rechtsgrundlage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</si>
  <si>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</si>
  <si>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</si>
  <si>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</si>
  <si>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</si>
  <si>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</si>
  <si>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</si>
  <si>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</si>
  <si>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</si>
  <si>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</si>
  <si>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</si>
  <si>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</si>
  <si>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</si>
  <si>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</si>
  <si>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</si>
  <si>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</si>
  <si>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</si>
  <si>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</si>
  <si>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</si>
  <si>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</si>
  <si>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</si>
  <si>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</si>
  <si>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</si>
  <si>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</si>
  <si>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</si>
  <si>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</si>
  <si>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</si>
  <si>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</si>
  <si>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</si>
  <si>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</si>
  <si>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</si>
  <si>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</si>
  <si>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</si>
  <si>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</si>
  <si>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</si>
  <si>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</si>
  <si>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</si>
  <si>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</si>
  <si>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</si>
  <si>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</si>
  <si>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</si>
  <si>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</si>
  <si>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</si>
  <si>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</si>
  <si>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</si>
  <si>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</si>
  <si>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</si>
  <si>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</si>
  <si>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</si>
  <si>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</si>
  <si>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</si>
  <si>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</si>
  <si>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</si>
  <si>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</si>
  <si>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</si>
  <si>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</si>
  <si>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</si>
  <si>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</si>
  <si>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</si>
  <si>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</si>
  <si>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</si>
  <si>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</si>
  <si>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</si>
  <si>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</si>
  <si>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</si>
  <si>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</si>
  <si>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</si>
  <si>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</si>
  <si>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</si>
  <si>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</si>
  <si>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</si>
  <si>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</si>
  <si>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</si>
  <si>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</si>
  <si>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</si>
  <si>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</si>
  <si>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</si>
  <si>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</si>
  <si>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</si>
  <si>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</si>
  <si>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</si>
  <si>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</si>
  <si>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</si>
  <si>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</si>
  <si>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</si>
  <si>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</si>
  <si>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</si>
  <si>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</si>
  <si>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</si>
  <si>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</si>
  <si>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</si>
  <si>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</si>
  <si>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</si>
  <si>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</si>
  <si>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</si>
  <si>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</si>
  <si>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</si>
  <si>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</si>
  <si>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</si>
  <si>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</si>
  <si>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</si>
  <si>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</si>
  <si>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</si>
  <si>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</si>
  <si>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</si>
  <si>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</si>
  <si>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</si>
  <si>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</si>
  <si>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</si>
  <si>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</si>
  <si>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</si>
  <si>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</si>
  <si>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</si>
  <si>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</si>
  <si>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</si>
  <si>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</si>
  <si>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</si>
  <si>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</si>
  <si>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</si>
  <si>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</si>
  <si>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</si>
  <si>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</si>
  <si>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</si>
  <si>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</si>
  <si>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</si>
  <si>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</si>
  <si>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</si>
  <si>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</si>
  <si>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</si>
  <si>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</si>
  <si>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</si>
  <si>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</si>
  <si>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</si>
  <si>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</si>
  <si>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</si>
  <si>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</si>
  <si>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</si>
  <si>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</si>
  <si>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</si>
  <si>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</si>
  <si>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Rechts-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</si>
  <si>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</si>
  <si>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</si>
  <si>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</si>
  <si>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</si>
  <si>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</si>
  <si>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</si>
  <si>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</si>
  <si>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</si>
  <si>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</si>
  <si>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</si>
  <si>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</si>
  <si>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</si>
  <si>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</si>
  <si>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</si>
  <si>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</si>
  <si>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4042 / 671 45 / 144</t>
  </si>
  <si>
    <t>für 2006:</t>
  </si>
  <si>
    <t>Fallzahlen aus der HzE-Datenbank :</t>
  </si>
  <si>
    <t>HzE-</t>
  </si>
  <si>
    <t>Datenbank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</si>
  <si>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</si>
  <si>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</si>
  <si>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</si>
  <si>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</si>
  <si>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</si>
  <si>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</si>
  <si>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</si>
  <si>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</si>
  <si>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</si>
  <si>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</si>
  <si>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</si>
  <si>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</si>
  <si>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</si>
  <si>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</si>
  <si>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</si>
  <si>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</si>
  <si>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</si>
  <si>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</si>
  <si>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</si>
  <si>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</si>
  <si>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</si>
  <si>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</si>
  <si>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</si>
  <si>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</si>
  <si>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</si>
  <si>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</si>
  <si>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</si>
  <si>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</si>
  <si>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</si>
  <si>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</si>
  <si>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</si>
  <si>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</si>
  <si>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</si>
  <si>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</si>
  <si>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</si>
  <si>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</si>
  <si>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</si>
  <si>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 xml:space="preserve">4042 / 671 42 / 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</si>
  <si>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</si>
  <si>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 xml:space="preserve">siehe </t>
    </r>
    <r>
      <rPr>
        <b/>
        <sz val="10"/>
        <rFont val="Arial"/>
        <family val="2"/>
      </rPr>
      <t>671 31</t>
    </r>
  </si>
  <si>
    <r>
      <t>s.Ukt.:</t>
    </r>
    <r>
      <rPr>
        <b/>
        <sz val="10"/>
        <rFont val="Arial"/>
        <family val="2"/>
      </rPr>
      <t>141</t>
    </r>
  </si>
  <si>
    <r>
      <t xml:space="preserve">4042 / 671 45 / </t>
    </r>
    <r>
      <rPr>
        <b/>
        <sz val="10"/>
        <rFont val="Arial"/>
        <family val="2"/>
      </rPr>
      <t>141</t>
    </r>
  </si>
  <si>
    <t>\\\</t>
  </si>
  <si>
    <t>\\\\\\\\\\\\\\\\</t>
  </si>
  <si>
    <t>Gem.Wohnform f.Mütter/Väter u.Kind-Betr.i.Einzelwohneinheiten</t>
  </si>
  <si>
    <t>&lt;== Stand der Mengenstatistik-Daten ( überarbeitet )</t>
  </si>
  <si>
    <t>&lt;== Stand der Ist-Ausgabe Beträge ( überarbeitet )</t>
  </si>
  <si>
    <t>&lt;== Stand der HzE Daten ( überarbeitet )</t>
  </si>
  <si>
    <t>&lt;== Stand der Mengenstatistik-Daten ( Änderung )</t>
  </si>
  <si>
    <t xml:space="preserve">Derzeitiges </t>
  </si>
  <si>
    <t>Monats - IST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</si>
</sst>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.5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sz val="8.5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9.5"/>
      <name val="Arial"/>
      <family val="0"/>
    </font>
    <font>
      <b/>
      <u val="single"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/>
    </xf>
    <xf numFmtId="14" fontId="0" fillId="2" borderId="0" xfId="0" applyNumberFormat="1" applyFill="1" applyAlignment="1">
      <alignment/>
    </xf>
    <xf numFmtId="14" fontId="0" fillId="2" borderId="0" xfId="0" applyNumberFormat="1" applyFont="1" applyFill="1" applyAlignment="1">
      <alignment/>
    </xf>
    <xf numFmtId="14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328</c:v>
                </c:pt>
                <c:pt idx="1">
                  <c:v>83</c:v>
                </c:pt>
                <c:pt idx="2">
                  <c:v>469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5"/>
          <c:y val="0.26075"/>
          <c:w val="0.576"/>
          <c:h val="0.6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C'!$I$54:$I$56</c:f>
              <c:numCache>
                <c:ptCount val="3"/>
                <c:pt idx="0">
                  <c:v>25452.33</c:v>
                </c:pt>
                <c:pt idx="1">
                  <c:v>16814.62</c:v>
                </c:pt>
                <c:pt idx="2">
                  <c:v>311757.23000000004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75"/>
          <c:y val="0.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50</c:v>
                </c:pt>
                <c:pt idx="1">
                  <c:v>12</c:v>
                </c:pt>
                <c:pt idx="2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"/>
          <c:y val="0.2415"/>
          <c:w val="0.631"/>
          <c:h val="0.6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D'!$I$54:$I$56</c:f>
              <c:numCache>
                <c:ptCount val="3"/>
                <c:pt idx="0">
                  <c:v>9672.41</c:v>
                </c:pt>
                <c:pt idx="1">
                  <c:v>5151.79</c:v>
                </c:pt>
                <c:pt idx="2">
                  <c:v>146350.24999999997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4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Gesamtübersicht!$E$49:$I$49</c:f>
              <c:numCache>
                <c:ptCount val="5"/>
                <c:pt idx="0">
                  <c:v>79</c:v>
                </c:pt>
                <c:pt idx="1">
                  <c:v>186</c:v>
                </c:pt>
                <c:pt idx="2">
                  <c:v>238</c:v>
                </c:pt>
                <c:pt idx="3">
                  <c:v>230</c:v>
                </c:pt>
                <c:pt idx="4">
                  <c:v>145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28</c:v>
                </c:pt>
                <c:pt idx="1">
                  <c:v>1</c:v>
                </c:pt>
                <c:pt idx="2">
                  <c:v>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23775"/>
          <c:w val="0.665"/>
          <c:h val="0.60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BLB!$I$54:$I$56</c:f>
              <c:numCache>
                <c:ptCount val="3"/>
                <c:pt idx="0">
                  <c:v>12812.689999999999</c:v>
                </c:pt>
                <c:pt idx="1">
                  <c:v>1195.42</c:v>
                </c:pt>
                <c:pt idx="2">
                  <c:v>101358.75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177"/>
          <c:w val="0.68725"/>
          <c:h val="0.70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85</c:v>
                </c:pt>
                <c:pt idx="1">
                  <c:v>16</c:v>
                </c:pt>
                <c:pt idx="2">
                  <c:v>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6"/>
          <c:y val="0.1685"/>
          <c:w val="0.5945"/>
          <c:h val="0.72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A'!$I$54:$I$56</c:f>
              <c:numCache>
                <c:ptCount val="3"/>
                <c:pt idx="0">
                  <c:v>63561.600000000006</c:v>
                </c:pt>
                <c:pt idx="1">
                  <c:v>13432.36</c:v>
                </c:pt>
                <c:pt idx="2">
                  <c:v>167749.09999999998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47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85</c:v>
                </c:pt>
                <c:pt idx="1">
                  <c:v>27</c:v>
                </c:pt>
                <c:pt idx="2">
                  <c:v>126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B'!$I$54:$I$56</c:f>
              <c:numCache>
                <c:ptCount val="3"/>
                <c:pt idx="0">
                  <c:v>18671.39</c:v>
                </c:pt>
                <c:pt idx="1">
                  <c:v>21610.68</c:v>
                </c:pt>
                <c:pt idx="2">
                  <c:v>438012.60000000003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27075"/>
          <c:w val="0.57575"/>
          <c:h val="0.61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80</c:v>
                </c:pt>
                <c:pt idx="1">
                  <c:v>27</c:v>
                </c:pt>
                <c:pt idx="2">
                  <c:v>123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4415"/>
          <c:w val="0.061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0.40525</cdr:y>
    </cdr:from>
    <cdr:to>
      <cdr:x>0.84425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1076325"/>
          <a:ext cx="6381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0.633</cdr:x>
      <cdr:y>0.776</cdr:y>
    </cdr:from>
    <cdr:to>
      <cdr:x>0.827</cdr:x>
      <cdr:y>0.90825</cdr:y>
    </cdr:to>
    <cdr:sp>
      <cdr:nvSpPr>
        <cdr:cNvPr id="2" name="TextBox 2"/>
        <cdr:cNvSpPr txBox="1">
          <a:spLocks noChangeArrowheads="1"/>
        </cdr:cNvSpPr>
      </cdr:nvSpPr>
      <cdr:spPr>
        <a:xfrm>
          <a:off x="2638425" y="2066925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0.06575</cdr:x>
      <cdr:y>0.59825</cdr:y>
    </cdr:from>
    <cdr:to>
      <cdr:x>0.21175</cdr:x>
      <cdr:y>0.7305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1590675"/>
          <a:ext cx="6096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0.37375</cdr:y>
    </cdr:from>
    <cdr:to>
      <cdr:x>0.69725</cdr:x>
      <cdr:y>0.39475</cdr:y>
    </cdr:to>
    <cdr:sp>
      <cdr:nvSpPr>
        <cdr:cNvPr id="1" name="TextBox 1"/>
        <cdr:cNvSpPr txBox="1">
          <a:spLocks noChangeArrowheads="1"/>
        </cdr:cNvSpPr>
      </cdr:nvSpPr>
      <cdr:spPr>
        <a:xfrm>
          <a:off x="3152775" y="1009650"/>
          <a:ext cx="6667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0.61375</cdr:x>
      <cdr:y>0.75625</cdr:y>
    </cdr:from>
    <cdr:to>
      <cdr:x>0.63425</cdr:x>
      <cdr:y>0.77725</cdr:y>
    </cdr:to>
    <cdr:sp>
      <cdr:nvSpPr>
        <cdr:cNvPr id="2" name="TextBox 2"/>
        <cdr:cNvSpPr txBox="1">
          <a:spLocks noChangeArrowheads="1"/>
        </cdr:cNvSpPr>
      </cdr:nvSpPr>
      <cdr:spPr>
        <a:xfrm>
          <a:off x="2838450" y="2047875"/>
          <a:ext cx="952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0.00675</cdr:x>
      <cdr:y>0.4205</cdr:y>
    </cdr:from>
    <cdr:to>
      <cdr:x>0.0335</cdr:x>
      <cdr:y>0.4415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133475"/>
          <a:ext cx="12382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</cdr:x>
      <cdr:y>0.1855</cdr:y>
    </cdr:from>
    <cdr:to>
      <cdr:x>0.57775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95300"/>
          <a:ext cx="1238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0.70325</cdr:x>
      <cdr:y>0.3055</cdr:y>
    </cdr:from>
    <cdr:to>
      <cdr:x>0.72675</cdr:x>
      <cdr:y>0.3195</cdr:y>
    </cdr:to>
    <cdr:sp>
      <cdr:nvSpPr>
        <cdr:cNvPr id="2" name="TextBox 2"/>
        <cdr:cNvSpPr txBox="1">
          <a:spLocks noChangeArrowheads="1"/>
        </cdr:cNvSpPr>
      </cdr:nvSpPr>
      <cdr:spPr>
        <a:xfrm>
          <a:off x="2838450" y="819150"/>
          <a:ext cx="9525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0.681</cdr:y>
    </cdr:from>
    <cdr:to>
      <cdr:x>0.03075</cdr:x>
      <cdr:y>0.6915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38325"/>
          <a:ext cx="1238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2</xdr:col>
      <xdr:colOff>657225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4629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58</xdr:row>
      <xdr:rowOff>28575</xdr:rowOff>
    </xdr:from>
    <xdr:to>
      <xdr:col>9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5000625" y="9420225"/>
        <a:ext cx="40386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0.6415</cdr:x>
      <cdr:y>0.2685</cdr:y>
    </cdr:from>
    <cdr:to>
      <cdr:x>0.88025</cdr:x>
      <cdr:y>0.34275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33675" y="714375"/>
          <a:ext cx="1019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0.521</cdr:x>
      <cdr:y>0.919</cdr:y>
    </cdr:from>
    <cdr:to>
      <cdr:x>0.79775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2219325" y="2476500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0.054</cdr:x>
      <cdr:y>0.383</cdr:y>
    </cdr:from>
    <cdr:to>
      <cdr:x>0.2035</cdr:x>
      <cdr:y>0.51725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1028700"/>
          <a:ext cx="6381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0.5785</cdr:x>
      <cdr:y>0.13225</cdr:y>
    </cdr:from>
    <cdr:to>
      <cdr:x>0.80725</cdr:x>
      <cdr:y>0.214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352425"/>
          <a:ext cx="1028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0.6695</cdr:x>
      <cdr:y>0.23525</cdr:y>
    </cdr:from>
    <cdr:to>
      <cdr:x>0.8495</cdr:x>
      <cdr:y>0.367</cdr:y>
    </cdr:to>
    <cdr:sp>
      <cdr:nvSpPr>
        <cdr:cNvPr id="2" name="TextBox 2"/>
        <cdr:cNvSpPr txBox="1">
          <a:spLocks noChangeArrowheads="1"/>
        </cdr:cNvSpPr>
      </cdr:nvSpPr>
      <cdr:spPr>
        <a:xfrm>
          <a:off x="3009900" y="628650"/>
          <a:ext cx="8096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0.132</cdr:x>
      <cdr:y>0.5665</cdr:y>
    </cdr:from>
    <cdr:to>
      <cdr:x>0.26975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590550" y="1514475"/>
          <a:ext cx="6191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2</xdr:col>
      <xdr:colOff>285750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4267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57</xdr:row>
      <xdr:rowOff>76200</xdr:rowOff>
    </xdr:from>
    <xdr:to>
      <xdr:col>9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552950" y="9267825"/>
        <a:ext cx="4495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0.33175</cdr:y>
    </cdr:from>
    <cdr:to>
      <cdr:x>0.74925</cdr:x>
      <cdr:y>0.381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0.629</cdr:x>
      <cdr:y>0.7695</cdr:y>
    </cdr:from>
    <cdr:to>
      <cdr:x>0.7055</cdr:x>
      <cdr:y>0.81875</cdr:y>
    </cdr:to>
    <cdr:sp>
      <cdr:nvSpPr>
        <cdr:cNvPr id="2" name="TextBox 2"/>
        <cdr:cNvSpPr txBox="1">
          <a:spLocks noChangeArrowheads="1"/>
        </cdr:cNvSpPr>
      </cdr:nvSpPr>
      <cdr:spPr>
        <a:xfrm>
          <a:off x="2743200" y="2076450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0.04275</cdr:x>
      <cdr:y>0.42775</cdr:y>
    </cdr:from>
    <cdr:to>
      <cdr:x>0.10175</cdr:x>
      <cdr:y>0.477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1525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0.58825</cdr:x>
      <cdr:y>0.144</cdr:y>
    </cdr:from>
    <cdr:to>
      <cdr:x>0.856</cdr:x>
      <cdr:y>0.2275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390525"/>
          <a:ext cx="1181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0.70275</cdr:x>
      <cdr:y>0.2265</cdr:y>
    </cdr:from>
    <cdr:to>
      <cdr:x>0.89075</cdr:x>
      <cdr:y>0.3625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6191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0.753</cdr:y>
    </cdr:from>
    <cdr:to>
      <cdr:x>0.23775</cdr:x>
      <cdr:y>0.82625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2057400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2</xdr:col>
      <xdr:colOff>400050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4362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57</xdr:row>
      <xdr:rowOff>28575</xdr:rowOff>
    </xdr:from>
    <xdr:to>
      <xdr:col>9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4610100" y="9258300"/>
        <a:ext cx="44100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</cdr:x>
      <cdr:y>0.503</cdr:y>
    </cdr:from>
    <cdr:to>
      <cdr:x>0.78525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13430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0.5795</cdr:x>
      <cdr:y>0.23125</cdr:y>
    </cdr:from>
    <cdr:to>
      <cdr:x>0.65625</cdr:x>
      <cdr:y>0.306</cdr:y>
    </cdr:to>
    <cdr:sp>
      <cdr:nvSpPr>
        <cdr:cNvPr id="2" name="TextBox 2"/>
        <cdr:cNvSpPr txBox="1">
          <a:spLocks noChangeArrowheads="1"/>
        </cdr:cNvSpPr>
      </cdr:nvSpPr>
      <cdr:spPr>
        <a:xfrm>
          <a:off x="2152650" y="609600"/>
          <a:ext cx="2857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0.48075</cdr:x>
      <cdr:y>0.17325</cdr:y>
    </cdr:from>
    <cdr:to>
      <cdr:x>0.496</cdr:x>
      <cdr:y>0.191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781175" y="457200"/>
          <a:ext cx="5715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0.4785</cdr:x>
      <cdr:y>0.9075</cdr:y>
    </cdr:from>
    <cdr:to>
      <cdr:x>0.49375</cdr:x>
      <cdr:y>0.91825</cdr:y>
    </cdr:to>
    <cdr:sp>
      <cdr:nvSpPr>
        <cdr:cNvPr id="4" name="TextBox 4"/>
        <cdr:cNvSpPr txBox="1">
          <a:spLocks noChangeArrowheads="1"/>
        </cdr:cNvSpPr>
      </cdr:nvSpPr>
      <cdr:spPr>
        <a:xfrm>
          <a:off x="1781175" y="2428875"/>
          <a:ext cx="5715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0.14125</cdr:x>
      <cdr:y>0.65025</cdr:y>
    </cdr:from>
    <cdr:to>
      <cdr:x>0.1565</cdr:x>
      <cdr:y>0.661</cdr:y>
    </cdr:to>
    <cdr:sp>
      <cdr:nvSpPr>
        <cdr:cNvPr id="5" name="TextBox 5"/>
        <cdr:cNvSpPr txBox="1">
          <a:spLocks noChangeArrowheads="1"/>
        </cdr:cNvSpPr>
      </cdr:nvSpPr>
      <cdr:spPr>
        <a:xfrm>
          <a:off x="523875" y="1733550"/>
          <a:ext cx="5715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0.30375</cdr:x>
      <cdr:y>0.17325</cdr:y>
    </cdr:from>
    <cdr:to>
      <cdr:x>0.32675</cdr:x>
      <cdr:y>0.191</cdr:y>
    </cdr:to>
    <cdr:sp>
      <cdr:nvSpPr>
        <cdr:cNvPr id="6" name="TextBox 6"/>
        <cdr:cNvSpPr txBox="1">
          <a:spLocks noChangeArrowheads="1"/>
        </cdr:cNvSpPr>
      </cdr:nvSpPr>
      <cdr:spPr>
        <a:xfrm>
          <a:off x="1123950" y="457200"/>
          <a:ext cx="857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0.181</cdr:x>
      <cdr:y>0.23125</cdr:y>
    </cdr:from>
    <cdr:to>
      <cdr:x>0.28325</cdr:x>
      <cdr:y>0.306</cdr:y>
    </cdr:to>
    <cdr:sp>
      <cdr:nvSpPr>
        <cdr:cNvPr id="7" name="TextBox 7"/>
        <cdr:cNvSpPr txBox="1">
          <a:spLocks noChangeArrowheads="1"/>
        </cdr:cNvSpPr>
      </cdr:nvSpPr>
      <cdr:spPr>
        <a:xfrm>
          <a:off x="666750" y="609600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66675</xdr:rowOff>
    </xdr:from>
    <xdr:to>
      <xdr:col>2</xdr:col>
      <xdr:colOff>19050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352425" y="9296400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123825</xdr:colOff>
      <xdr:row>57</xdr:row>
      <xdr:rowOff>85725</xdr:rowOff>
    </xdr:from>
    <xdr:to>
      <xdr:col>8</xdr:col>
      <xdr:colOff>323850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629150" y="9315450"/>
        <a:ext cx="37242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0.58325</cdr:x>
      <cdr:y>0.25</cdr:y>
    </cdr:from>
    <cdr:to>
      <cdr:x>0.6255</cdr:x>
      <cdr:y>0.264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676275"/>
          <a:ext cx="19050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0.664</cdr:x>
      <cdr:y>0.6915</cdr:y>
    </cdr:from>
    <cdr:to>
      <cdr:x>0.70625</cdr:x>
      <cdr:y>0.723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1876425"/>
          <a:ext cx="190500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0.0075</cdr:x>
      <cdr:y>0.7645</cdr:y>
    </cdr:from>
    <cdr:to>
      <cdr:x>0.04975</cdr:x>
      <cdr:y>0.7785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2066925"/>
          <a:ext cx="190500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</cdr:x>
      <cdr:y>0.15625</cdr:y>
    </cdr:from>
    <cdr:to>
      <cdr:x>0.78575</cdr:x>
      <cdr:y>0.1985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419100"/>
          <a:ext cx="619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0.706</cdr:x>
      <cdr:y>0.2475</cdr:y>
    </cdr:from>
    <cdr:to>
      <cdr:x>0.8235</cdr:x>
      <cdr:y>0.3285</cdr:y>
    </cdr:to>
    <cdr:sp>
      <cdr:nvSpPr>
        <cdr:cNvPr id="2" name="TextBox 2"/>
        <cdr:cNvSpPr txBox="1">
          <a:spLocks noChangeArrowheads="1"/>
        </cdr:cNvSpPr>
      </cdr:nvSpPr>
      <cdr:spPr>
        <a:xfrm>
          <a:off x="2914650" y="66675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0.27525</cdr:x>
      <cdr:y>0.88375</cdr:y>
    </cdr:from>
    <cdr:to>
      <cdr:x>0.372</cdr:x>
      <cdr:y>0.96825</cdr:y>
    </cdr:to>
    <cdr:sp>
      <cdr:nvSpPr>
        <cdr:cNvPr id="3" name="TextBox 3"/>
        <cdr:cNvSpPr txBox="1">
          <a:spLocks noChangeArrowheads="1"/>
        </cdr:cNvSpPr>
      </cdr:nvSpPr>
      <cdr:spPr>
        <a:xfrm>
          <a:off x="1133475" y="2381250"/>
          <a:ext cx="400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2</xdr:col>
      <xdr:colOff>619125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4495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57</xdr:row>
      <xdr:rowOff>9525</xdr:rowOff>
    </xdr:from>
    <xdr:to>
      <xdr:col>9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4800600" y="9239250"/>
        <a:ext cx="41338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0.22775</cdr:y>
    </cdr:from>
    <cdr:to>
      <cdr:x>0.79775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609600"/>
          <a:ext cx="485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0.36425</cdr:x>
      <cdr:y>0.9365</cdr:y>
    </cdr:from>
    <cdr:to>
      <cdr:x>0.553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2533650"/>
          <a:ext cx="857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0.0325</cdr:x>
      <cdr:y>0.283</cdr:y>
    </cdr:from>
    <cdr:to>
      <cdr:x>0.13325</cdr:x>
      <cdr:y>0.37775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762000"/>
          <a:ext cx="4572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0.67275</cdr:x>
      <cdr:y>0.1335</cdr:y>
    </cdr:from>
    <cdr:to>
      <cdr:x>0.7885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361950"/>
          <a:ext cx="485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0.698</cdr:x>
      <cdr:y>0.4435</cdr:y>
    </cdr:from>
    <cdr:to>
      <cdr:x>0.8385</cdr:x>
      <cdr:y>0.53825</cdr:y>
    </cdr:to>
    <cdr:sp>
      <cdr:nvSpPr>
        <cdr:cNvPr id="2" name="TextBox 2"/>
        <cdr:cNvSpPr txBox="1">
          <a:spLocks noChangeArrowheads="1"/>
        </cdr:cNvSpPr>
      </cdr:nvSpPr>
      <cdr:spPr>
        <a:xfrm>
          <a:off x="2924175" y="1200150"/>
          <a:ext cx="590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0.0205</cdr:x>
      <cdr:y>0.87175</cdr:y>
    </cdr:from>
    <cdr:to>
      <cdr:x>0.19275</cdr:x>
      <cdr:y>0.92075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2362200"/>
          <a:ext cx="7239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2</xdr:col>
      <xdr:colOff>628650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4543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57</xdr:row>
      <xdr:rowOff>38100</xdr:rowOff>
    </xdr:from>
    <xdr:to>
      <xdr:col>9</xdr:col>
      <xdr:colOff>104775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838700" y="9267825"/>
        <a:ext cx="42005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9" width="6.7109375" style="0" bestFit="1" customWidth="1"/>
    <col min="10" max="10" width="10.57421875" style="3" bestFit="1" customWidth="1"/>
  </cols>
  <sheetData>
    <row r="1" ht="12.75">
      <c r="A1" s="22" t="s">
        <v>141</v>
      </c>
    </row>
    <row r="2" spans="1:10" ht="12.75">
      <c r="A2" s="4" t="s">
        <v>168</v>
      </c>
      <c r="C2" s="4" t="s">
        <v>86</v>
      </c>
      <c r="D2" s="23"/>
      <c r="E2" s="3" t="s">
        <v>159</v>
      </c>
      <c r="J2" s="3" t="s">
        <v>142</v>
      </c>
    </row>
    <row r="3" spans="1:10" ht="12.75">
      <c r="A3" s="4" t="s">
        <v>169</v>
      </c>
      <c r="B3" s="4" t="s">
        <v>0</v>
      </c>
      <c r="C3" s="4" t="s">
        <v>85</v>
      </c>
      <c r="D3" s="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3" t="s">
        <v>70</v>
      </c>
    </row>
    <row r="4" spans="1:9" ht="12.75">
      <c r="A4" s="2" t="s">
        <v>7</v>
      </c>
      <c r="B4" t="s">
        <v>88</v>
      </c>
      <c r="C4" t="s">
        <v>41</v>
      </c>
      <c r="D4" s="22">
        <f>SUM(E4:I4)</f>
        <v>0</v>
      </c>
      <c r="E4" s="6">
        <f>SUM(BLB!C4)</f>
        <v>0</v>
      </c>
      <c r="F4" s="6">
        <f>SUM('RSD A'!C4)</f>
        <v>0</v>
      </c>
      <c r="G4" s="6">
        <f>SUM('RSD B'!C4)</f>
        <v>0</v>
      </c>
      <c r="H4" s="6">
        <f>SUM('RSD C'!C4)</f>
        <v>0</v>
      </c>
      <c r="I4" s="6">
        <f>SUM('RSD D'!C4)</f>
        <v>0</v>
      </c>
    </row>
    <row r="5" spans="1:9" ht="12.75">
      <c r="A5" s="2" t="s">
        <v>8</v>
      </c>
      <c r="B5" t="s">
        <v>89</v>
      </c>
      <c r="C5" t="s">
        <v>42</v>
      </c>
      <c r="D5" s="22">
        <f aca="true" t="shared" si="0" ref="D5:D47">SUM(E5:I5)</f>
        <v>31</v>
      </c>
      <c r="E5" s="6">
        <f>SUM(BLB!C5)</f>
        <v>0</v>
      </c>
      <c r="F5" s="6">
        <f>SUM('RSD A'!C5)</f>
        <v>8</v>
      </c>
      <c r="G5" s="6">
        <f>SUM('RSD B'!C5)</f>
        <v>9</v>
      </c>
      <c r="H5" s="6">
        <f>SUM('RSD C'!C5)</f>
        <v>9</v>
      </c>
      <c r="I5" s="6">
        <f>SUM('RSD D'!C5)</f>
        <v>5</v>
      </c>
    </row>
    <row r="6" spans="1:9" ht="12.75">
      <c r="A6" s="2" t="s">
        <v>90</v>
      </c>
      <c r="B6" t="s">
        <v>91</v>
      </c>
      <c r="C6" t="s">
        <v>92</v>
      </c>
      <c r="D6" s="22">
        <f t="shared" si="0"/>
        <v>0</v>
      </c>
      <c r="E6" s="6">
        <f>SUM(BLB!C6)</f>
        <v>0</v>
      </c>
      <c r="F6" s="6">
        <f>SUM('RSD A'!C6)</f>
        <v>0</v>
      </c>
      <c r="G6" s="6">
        <f>SUM('RSD B'!C6)</f>
        <v>0</v>
      </c>
      <c r="H6" s="6">
        <f>SUM('RSD C'!C6)</f>
        <v>0</v>
      </c>
      <c r="I6" s="6">
        <f>SUM('RSD D'!C6)</f>
        <v>0</v>
      </c>
    </row>
    <row r="7" spans="1:9" ht="12.75">
      <c r="A7" s="2" t="s">
        <v>9</v>
      </c>
      <c r="B7" t="s">
        <v>10</v>
      </c>
      <c r="C7" t="s">
        <v>64</v>
      </c>
      <c r="D7" s="22">
        <f t="shared" si="0"/>
        <v>3</v>
      </c>
      <c r="E7" s="6">
        <f>SUM(BLB!C7)</f>
        <v>0</v>
      </c>
      <c r="F7" s="6">
        <f>SUM('RSD A'!C7)</f>
        <v>1</v>
      </c>
      <c r="G7" s="6">
        <f>SUM('RSD B'!C7)</f>
        <v>0</v>
      </c>
      <c r="H7" s="6">
        <f>SUM('RSD C'!C7)</f>
        <v>0</v>
      </c>
      <c r="I7" s="6">
        <f>SUM('RSD D'!C7)</f>
        <v>2</v>
      </c>
    </row>
    <row r="8" spans="1:9" ht="12.75">
      <c r="A8" s="2" t="s">
        <v>11</v>
      </c>
      <c r="B8" t="s">
        <v>111</v>
      </c>
      <c r="C8" t="s">
        <v>110</v>
      </c>
      <c r="D8" s="22">
        <f t="shared" si="0"/>
        <v>3</v>
      </c>
      <c r="E8" s="6">
        <f>SUM(BLB!C8)</f>
        <v>0</v>
      </c>
      <c r="F8" s="6">
        <f>SUM('RSD A'!C8)</f>
        <v>0</v>
      </c>
      <c r="G8" s="6">
        <f>SUM('RSD B'!C8)</f>
        <v>0</v>
      </c>
      <c r="H8" s="6">
        <f>SUM('RSD C'!C8)</f>
        <v>2</v>
      </c>
      <c r="I8" s="6">
        <f>SUM('RSD D'!C8)</f>
        <v>1</v>
      </c>
    </row>
    <row r="9" spans="1:9" ht="12.75">
      <c r="A9" s="2" t="s">
        <v>11</v>
      </c>
      <c r="B9" t="s">
        <v>112</v>
      </c>
      <c r="C9" t="s">
        <v>108</v>
      </c>
      <c r="D9" s="22">
        <f t="shared" si="0"/>
        <v>8</v>
      </c>
      <c r="E9" s="6">
        <f>SUM(BLB!C9)</f>
        <v>0</v>
      </c>
      <c r="F9" s="6">
        <f>SUM('RSD A'!C9)</f>
        <v>2</v>
      </c>
      <c r="G9" s="6">
        <f>SUM('RSD B'!C9)</f>
        <v>4</v>
      </c>
      <c r="H9" s="6">
        <f>SUM('RSD C'!C9)</f>
        <v>2</v>
      </c>
      <c r="I9" s="6">
        <f>SUM('RSD D'!C9)</f>
        <v>0</v>
      </c>
    </row>
    <row r="10" spans="1:9" ht="12.75">
      <c r="A10" s="2" t="s">
        <v>93</v>
      </c>
      <c r="B10" t="s">
        <v>94</v>
      </c>
      <c r="C10" t="s">
        <v>95</v>
      </c>
      <c r="D10" s="22">
        <f t="shared" si="0"/>
        <v>1</v>
      </c>
      <c r="E10" s="6">
        <f>SUM(BLB!C10)</f>
        <v>0</v>
      </c>
      <c r="F10" s="6">
        <f>SUM('RSD A'!C10)</f>
        <v>0</v>
      </c>
      <c r="G10" s="6">
        <f>SUM('RSD B'!C10)</f>
        <v>0</v>
      </c>
      <c r="H10" s="6">
        <f>SUM('RSD C'!C10)</f>
        <v>1</v>
      </c>
      <c r="I10" s="6">
        <f>SUM('RSD D'!C10)</f>
        <v>0</v>
      </c>
    </row>
    <row r="11" spans="1:9" ht="12.75">
      <c r="A11" s="2" t="s">
        <v>113</v>
      </c>
      <c r="B11" t="s">
        <v>114</v>
      </c>
      <c r="C11" t="s">
        <v>109</v>
      </c>
      <c r="D11" s="22">
        <f t="shared" si="0"/>
        <v>0</v>
      </c>
      <c r="E11" s="6">
        <f>SUM(BLB!C11)</f>
        <v>0</v>
      </c>
      <c r="F11" s="6">
        <f>SUM('RSD A'!C11)</f>
        <v>0</v>
      </c>
      <c r="G11" s="6">
        <f>SUM('RSD B'!C11)</f>
        <v>0</v>
      </c>
      <c r="H11" s="6">
        <f>SUM('RSD C'!C11)</f>
        <v>0</v>
      </c>
      <c r="I11" s="6">
        <f>SUM('RSD D'!C11)</f>
        <v>0</v>
      </c>
    </row>
    <row r="12" spans="1:10" ht="12.75">
      <c r="A12" s="2"/>
      <c r="D12" s="22"/>
      <c r="E12" s="6"/>
      <c r="F12" s="6"/>
      <c r="G12" s="6"/>
      <c r="H12" s="6"/>
      <c r="I12" s="6"/>
      <c r="J12" s="3">
        <f>SUM(D4:D11)</f>
        <v>46</v>
      </c>
    </row>
    <row r="13" spans="1:9" ht="12.75">
      <c r="A13" s="2" t="s">
        <v>12</v>
      </c>
      <c r="B13" t="s">
        <v>13</v>
      </c>
      <c r="C13" t="s">
        <v>44</v>
      </c>
      <c r="D13" s="22">
        <f t="shared" si="0"/>
        <v>56</v>
      </c>
      <c r="E13" s="6">
        <f>SUM(BLB!C13)</f>
        <v>7</v>
      </c>
      <c r="F13" s="6">
        <f>SUM('RSD A'!C13)</f>
        <v>15</v>
      </c>
      <c r="G13" s="6">
        <f>SUM('RSD B'!C13)</f>
        <v>16</v>
      </c>
      <c r="H13" s="6">
        <f>SUM('RSD C'!C13)</f>
        <v>16</v>
      </c>
      <c r="I13" s="6">
        <f>SUM('RSD D'!C13)</f>
        <v>2</v>
      </c>
    </row>
    <row r="14" spans="1:9" ht="12.75">
      <c r="A14" s="2" t="s">
        <v>12</v>
      </c>
      <c r="B14" t="s">
        <v>14</v>
      </c>
      <c r="C14" t="s">
        <v>45</v>
      </c>
      <c r="D14" s="22">
        <f t="shared" si="0"/>
        <v>4</v>
      </c>
      <c r="E14" s="6">
        <f>SUM(BLB!C14)</f>
        <v>1</v>
      </c>
      <c r="F14" s="6">
        <f>SUM('RSD A'!C14)</f>
        <v>1</v>
      </c>
      <c r="G14" s="6">
        <f>SUM('RSD B'!C14)</f>
        <v>1</v>
      </c>
      <c r="H14" s="6">
        <f>SUM('RSD C'!C14)</f>
        <v>1</v>
      </c>
      <c r="I14" s="6">
        <f>SUM('RSD D'!C14)</f>
        <v>0</v>
      </c>
    </row>
    <row r="15" spans="1:9" ht="12.75">
      <c r="A15" s="2" t="s">
        <v>12</v>
      </c>
      <c r="B15" t="s">
        <v>15</v>
      </c>
      <c r="C15" t="s">
        <v>46</v>
      </c>
      <c r="D15" s="22">
        <f t="shared" si="0"/>
        <v>2</v>
      </c>
      <c r="E15" s="6">
        <f>SUM(BLB!C15)</f>
        <v>0</v>
      </c>
      <c r="F15" s="6">
        <f>SUM('RSD A'!C15)</f>
        <v>1</v>
      </c>
      <c r="G15" s="6">
        <f>SUM('RSD B'!C15)</f>
        <v>1</v>
      </c>
      <c r="H15" s="6">
        <f>SUM('RSD C'!C15)</f>
        <v>0</v>
      </c>
      <c r="I15" s="6">
        <f>SUM('RSD D'!C15)</f>
        <v>0</v>
      </c>
    </row>
    <row r="16" spans="1:9" ht="12.75">
      <c r="A16" s="2" t="s">
        <v>12</v>
      </c>
      <c r="B16" t="s">
        <v>16</v>
      </c>
      <c r="C16" t="s">
        <v>47</v>
      </c>
      <c r="D16" s="22">
        <f t="shared" si="0"/>
        <v>17</v>
      </c>
      <c r="E16" s="6">
        <f>SUM(BLB!C16)</f>
        <v>1</v>
      </c>
      <c r="F16" s="6">
        <f>SUM('RSD A'!C16)</f>
        <v>3</v>
      </c>
      <c r="G16" s="6">
        <f>SUM('RSD B'!C16)</f>
        <v>4</v>
      </c>
      <c r="H16" s="6">
        <f>SUM('RSD C'!C16)</f>
        <v>3</v>
      </c>
      <c r="I16" s="6">
        <f>SUM('RSD D'!C16)</f>
        <v>6</v>
      </c>
    </row>
    <row r="17" spans="1:9" ht="12.75">
      <c r="A17" s="2" t="s">
        <v>17</v>
      </c>
      <c r="B17" t="s">
        <v>18</v>
      </c>
      <c r="C17" t="s">
        <v>43</v>
      </c>
      <c r="D17" s="22">
        <f t="shared" si="0"/>
        <v>13</v>
      </c>
      <c r="E17" s="6">
        <f>SUM(BLB!C17)</f>
        <v>0</v>
      </c>
      <c r="F17" s="6">
        <f>SUM('RSD A'!C17)</f>
        <v>1</v>
      </c>
      <c r="G17" s="6">
        <f>SUM('RSD B'!C17)</f>
        <v>1</v>
      </c>
      <c r="H17" s="6">
        <f>SUM('RSD C'!C17)</f>
        <v>9</v>
      </c>
      <c r="I17" s="6">
        <f>SUM('RSD D'!C17)</f>
        <v>2</v>
      </c>
    </row>
    <row r="18" spans="1:9" ht="12.75">
      <c r="A18" s="2" t="s">
        <v>19</v>
      </c>
      <c r="B18" t="s">
        <v>20</v>
      </c>
      <c r="C18" t="s">
        <v>48</v>
      </c>
      <c r="D18" s="22">
        <f t="shared" si="0"/>
        <v>24</v>
      </c>
      <c r="E18" s="6">
        <f>SUM(BLB!C18)</f>
        <v>2</v>
      </c>
      <c r="F18" s="6">
        <f>SUM('RSD A'!C18)</f>
        <v>5</v>
      </c>
      <c r="G18" s="6">
        <f>SUM('RSD B'!C18)</f>
        <v>6</v>
      </c>
      <c r="H18" s="6">
        <f>SUM('RSD C'!C18)</f>
        <v>7</v>
      </c>
      <c r="I18" s="6">
        <f>SUM('RSD D'!C18)</f>
        <v>4</v>
      </c>
    </row>
    <row r="19" spans="1:9" ht="12.75">
      <c r="A19" s="2" t="s">
        <v>21</v>
      </c>
      <c r="B19" t="s">
        <v>22</v>
      </c>
      <c r="C19" t="s">
        <v>49</v>
      </c>
      <c r="D19" s="22">
        <f t="shared" si="0"/>
        <v>115</v>
      </c>
      <c r="E19" s="6">
        <f>SUM(BLB!C19)</f>
        <v>6</v>
      </c>
      <c r="F19" s="6">
        <f>SUM('RSD A'!C19)</f>
        <v>39</v>
      </c>
      <c r="G19" s="6">
        <f>SUM('RSD B'!C19)</f>
        <v>36</v>
      </c>
      <c r="H19" s="6">
        <f>SUM('RSD C'!C19)</f>
        <v>17</v>
      </c>
      <c r="I19" s="6">
        <f>SUM('RSD D'!C19)</f>
        <v>17</v>
      </c>
    </row>
    <row r="20" spans="1:10" ht="12.75">
      <c r="A20" s="2"/>
      <c r="D20" s="22"/>
      <c r="E20" s="6"/>
      <c r="F20" s="6"/>
      <c r="G20" s="6"/>
      <c r="H20" s="6"/>
      <c r="I20" s="6"/>
      <c r="J20" s="3">
        <f>SUM(D13:D19)</f>
        <v>231</v>
      </c>
    </row>
    <row r="21" spans="1:9" ht="12.75">
      <c r="A21" s="2" t="s">
        <v>23</v>
      </c>
      <c r="B21" t="s">
        <v>24</v>
      </c>
      <c r="C21" t="s">
        <v>50</v>
      </c>
      <c r="D21" s="22">
        <f t="shared" si="0"/>
        <v>52</v>
      </c>
      <c r="E21" s="6">
        <f>SUM(BLB!C21)</f>
        <v>1</v>
      </c>
      <c r="F21" s="6">
        <f>SUM('RSD A'!C21)</f>
        <v>8</v>
      </c>
      <c r="G21" s="6">
        <f>SUM('RSD B'!C21)</f>
        <v>18</v>
      </c>
      <c r="H21" s="6">
        <f>SUM('RSD C'!C21)</f>
        <v>18</v>
      </c>
      <c r="I21" s="6">
        <f>SUM('RSD D'!C21)</f>
        <v>7</v>
      </c>
    </row>
    <row r="22" spans="1:9" ht="12.75">
      <c r="A22" s="2" t="s">
        <v>99</v>
      </c>
      <c r="B22" t="s">
        <v>98</v>
      </c>
      <c r="C22" t="s">
        <v>96</v>
      </c>
      <c r="D22" s="22">
        <f>SUM(E22:I22)</f>
        <v>0</v>
      </c>
      <c r="E22" s="6">
        <f>SUM(BLB!C22)</f>
        <v>0</v>
      </c>
      <c r="F22" s="6">
        <f>SUM('RSD A'!C22)</f>
        <v>0</v>
      </c>
      <c r="G22" s="6">
        <f>SUM('RSD B'!C22)</f>
        <v>0</v>
      </c>
      <c r="H22" s="6">
        <f>SUM('RSD C'!C22)</f>
        <v>0</v>
      </c>
      <c r="I22" s="6">
        <f>SUM('RSD D'!C22)</f>
        <v>0</v>
      </c>
    </row>
    <row r="23" spans="1:10" ht="12.75">
      <c r="A23" s="2"/>
      <c r="D23" s="22"/>
      <c r="E23" s="6"/>
      <c r="F23" s="6"/>
      <c r="G23" s="6"/>
      <c r="H23" s="6"/>
      <c r="I23" s="6"/>
      <c r="J23" s="3">
        <f>SUM(D21:D22)</f>
        <v>52</v>
      </c>
    </row>
    <row r="24" spans="1:9" ht="12.75">
      <c r="A24" s="2" t="s">
        <v>25</v>
      </c>
      <c r="B24" t="s">
        <v>26</v>
      </c>
      <c r="C24" t="s">
        <v>65</v>
      </c>
      <c r="D24" s="22">
        <f t="shared" si="0"/>
        <v>93</v>
      </c>
      <c r="E24" s="6">
        <f>SUM(BLB!C24)</f>
        <v>12</v>
      </c>
      <c r="F24" s="6">
        <f>SUM('RSD A'!C24)</f>
        <v>21</v>
      </c>
      <c r="G24" s="6">
        <f>SUM('RSD B'!C24)</f>
        <v>24</v>
      </c>
      <c r="H24" s="6">
        <f>SUM('RSD C'!C24)</f>
        <v>20</v>
      </c>
      <c r="I24" s="6">
        <f>SUM('RSD D'!C24)</f>
        <v>16</v>
      </c>
    </row>
    <row r="25" spans="1:9" ht="12.75">
      <c r="A25" s="2" t="s">
        <v>25</v>
      </c>
      <c r="B25" t="s">
        <v>27</v>
      </c>
      <c r="C25" t="s">
        <v>51</v>
      </c>
      <c r="D25" s="22">
        <f t="shared" si="0"/>
        <v>2</v>
      </c>
      <c r="E25" s="6">
        <f>SUM(BLB!C25)</f>
        <v>0</v>
      </c>
      <c r="F25" s="6">
        <f>SUM('RSD A'!C25)</f>
        <v>1</v>
      </c>
      <c r="G25" s="6">
        <f>SUM('RSD B'!C25)</f>
        <v>0</v>
      </c>
      <c r="H25" s="6">
        <f>SUM('RSD C'!C25)</f>
        <v>0</v>
      </c>
      <c r="I25" s="6">
        <f>SUM('RSD D'!C25)</f>
        <v>1</v>
      </c>
    </row>
    <row r="26" spans="1:9" ht="12.75">
      <c r="A26" s="2" t="s">
        <v>25</v>
      </c>
      <c r="B26" t="s">
        <v>28</v>
      </c>
      <c r="C26" t="s">
        <v>52</v>
      </c>
      <c r="D26" s="22">
        <f t="shared" si="0"/>
        <v>84</v>
      </c>
      <c r="E26" s="6">
        <f>SUM(BLB!C26)</f>
        <v>35</v>
      </c>
      <c r="F26" s="6">
        <f>SUM('RSD A'!C26)</f>
        <v>10</v>
      </c>
      <c r="G26" s="6">
        <f>SUM('RSD B'!C26)</f>
        <v>7</v>
      </c>
      <c r="H26" s="6">
        <f>SUM('RSD C'!C26)</f>
        <v>15</v>
      </c>
      <c r="I26" s="6">
        <f>SUM('RSD D'!C26)</f>
        <v>17</v>
      </c>
    </row>
    <row r="27" spans="1:9" ht="12.75">
      <c r="A27" s="2" t="s">
        <v>25</v>
      </c>
      <c r="B27" t="s">
        <v>29</v>
      </c>
      <c r="C27" t="s">
        <v>53</v>
      </c>
      <c r="D27" s="22">
        <f t="shared" si="0"/>
        <v>4</v>
      </c>
      <c r="E27" s="6">
        <f>SUM(BLB!C27)</f>
        <v>0</v>
      </c>
      <c r="F27" s="6">
        <f>SUM('RSD A'!C27)</f>
        <v>0</v>
      </c>
      <c r="G27" s="6">
        <f>SUM('RSD B'!C27)</f>
        <v>4</v>
      </c>
      <c r="H27" s="6">
        <f>SUM('RSD C'!C27)</f>
        <v>0</v>
      </c>
      <c r="I27" s="6">
        <f>SUM('RSD D'!C27)</f>
        <v>0</v>
      </c>
    </row>
    <row r="28" spans="1:9" ht="12.75">
      <c r="A28" s="2" t="s">
        <v>25</v>
      </c>
      <c r="B28" t="s">
        <v>97</v>
      </c>
      <c r="C28" t="s">
        <v>83</v>
      </c>
      <c r="D28" s="22">
        <f t="shared" si="0"/>
        <v>1</v>
      </c>
      <c r="E28" s="6">
        <f>SUM(BLB!C28)</f>
        <v>0</v>
      </c>
      <c r="F28" s="6">
        <f>SUM('RSD A'!C28)</f>
        <v>0</v>
      </c>
      <c r="G28" s="6">
        <f>SUM('RSD B'!C28)</f>
        <v>1</v>
      </c>
      <c r="H28" s="6">
        <f>SUM('RSD C'!C28)</f>
        <v>0</v>
      </c>
      <c r="I28" s="6">
        <f>SUM('RSD D'!C28)</f>
        <v>0</v>
      </c>
    </row>
    <row r="29" spans="1:9" ht="12.75">
      <c r="A29" s="2" t="s">
        <v>25</v>
      </c>
      <c r="B29" t="s">
        <v>100</v>
      </c>
      <c r="C29" t="s">
        <v>82</v>
      </c>
      <c r="D29" s="22">
        <f t="shared" si="0"/>
        <v>0</v>
      </c>
      <c r="E29" s="6">
        <f>SUM(BLB!C29)</f>
        <v>0</v>
      </c>
      <c r="F29" s="6">
        <f>SUM('RSD A'!C29)</f>
        <v>0</v>
      </c>
      <c r="G29" s="6">
        <f>SUM('RSD B'!C29)</f>
        <v>0</v>
      </c>
      <c r="H29" s="6">
        <f>SUM('RSD C'!C29)</f>
        <v>0</v>
      </c>
      <c r="I29" s="6">
        <f>SUM('RSD D'!C29)</f>
        <v>0</v>
      </c>
    </row>
    <row r="30" spans="1:10" ht="12.75">
      <c r="A30" s="2"/>
      <c r="D30" s="22"/>
      <c r="E30" s="6"/>
      <c r="F30" s="6"/>
      <c r="G30" s="6"/>
      <c r="H30" s="6"/>
      <c r="I30" s="6"/>
      <c r="J30" s="3">
        <f>SUM(D24:D29)</f>
        <v>184</v>
      </c>
    </row>
    <row r="31" spans="1:9" ht="12.75">
      <c r="A31" s="2" t="s">
        <v>30</v>
      </c>
      <c r="B31" t="s">
        <v>31</v>
      </c>
      <c r="C31" t="s">
        <v>54</v>
      </c>
      <c r="D31" s="22">
        <f t="shared" si="0"/>
        <v>42</v>
      </c>
      <c r="E31" s="6">
        <f>SUM(BLB!C31)</f>
        <v>0</v>
      </c>
      <c r="F31" s="6">
        <f>SUM('RSD A'!C31)</f>
        <v>13</v>
      </c>
      <c r="G31" s="6">
        <f>SUM('RSD B'!C31)</f>
        <v>9</v>
      </c>
      <c r="H31" s="6">
        <f>SUM('RSD C'!C31)</f>
        <v>19</v>
      </c>
      <c r="I31" s="6">
        <f>SUM('RSD D'!C31)</f>
        <v>1</v>
      </c>
    </row>
    <row r="32" spans="1:9" ht="12.75">
      <c r="A32" s="2" t="s">
        <v>30</v>
      </c>
      <c r="B32" t="s">
        <v>32</v>
      </c>
      <c r="C32" t="s">
        <v>55</v>
      </c>
      <c r="D32" s="22">
        <f t="shared" si="0"/>
        <v>7</v>
      </c>
      <c r="E32" s="6">
        <f>SUM(BLB!C32)</f>
        <v>0</v>
      </c>
      <c r="F32" s="6">
        <f>SUM('RSD A'!C32)</f>
        <v>2</v>
      </c>
      <c r="G32" s="6">
        <f>SUM('RSD B'!C32)</f>
        <v>1</v>
      </c>
      <c r="H32" s="6">
        <f>SUM('RSD C'!C32)</f>
        <v>0</v>
      </c>
      <c r="I32" s="6">
        <f>SUM('RSD D'!C32)</f>
        <v>4</v>
      </c>
    </row>
    <row r="33" spans="1:9" ht="12.75">
      <c r="A33" s="2" t="s">
        <v>30</v>
      </c>
      <c r="B33" t="s">
        <v>33</v>
      </c>
      <c r="C33" t="s">
        <v>56</v>
      </c>
      <c r="D33" s="22">
        <f t="shared" si="0"/>
        <v>32</v>
      </c>
      <c r="E33" s="6">
        <f>SUM(BLB!C33)</f>
        <v>0</v>
      </c>
      <c r="F33" s="6">
        <f>SUM('RSD A'!C33)</f>
        <v>0</v>
      </c>
      <c r="G33" s="6">
        <f>SUM('RSD B'!C33)</f>
        <v>15</v>
      </c>
      <c r="H33" s="6">
        <f>SUM('RSD C'!C33)</f>
        <v>9</v>
      </c>
      <c r="I33" s="6">
        <f>SUM('RSD D'!C33)</f>
        <v>8</v>
      </c>
    </row>
    <row r="34" spans="1:9" ht="12.75">
      <c r="A34" s="2" t="s">
        <v>30</v>
      </c>
      <c r="B34" t="s">
        <v>34</v>
      </c>
      <c r="C34" t="s">
        <v>57</v>
      </c>
      <c r="D34" s="22">
        <f t="shared" si="0"/>
        <v>127</v>
      </c>
      <c r="E34" s="6">
        <f>SUM(BLB!C34)</f>
        <v>0</v>
      </c>
      <c r="F34" s="6">
        <f>SUM('RSD A'!C34)</f>
        <v>21</v>
      </c>
      <c r="G34" s="6">
        <f>SUM('RSD B'!C34)</f>
        <v>46</v>
      </c>
      <c r="H34" s="6">
        <f>SUM('RSD C'!C34)</f>
        <v>37</v>
      </c>
      <c r="I34" s="6">
        <f>SUM('RSD D'!C34)</f>
        <v>23</v>
      </c>
    </row>
    <row r="35" spans="1:9" ht="12.75">
      <c r="A35" s="2" t="s">
        <v>30</v>
      </c>
      <c r="B35" t="s">
        <v>35</v>
      </c>
      <c r="C35" t="s">
        <v>54</v>
      </c>
      <c r="D35" s="22">
        <f t="shared" si="0"/>
        <v>22</v>
      </c>
      <c r="E35" s="6">
        <f>SUM(BLB!C35)</f>
        <v>0</v>
      </c>
      <c r="F35" s="6">
        <f>SUM('RSD A'!C35)</f>
        <v>4</v>
      </c>
      <c r="G35" s="6">
        <f>SUM('RSD B'!C35)</f>
        <v>6</v>
      </c>
      <c r="H35" s="6">
        <f>SUM('RSD C'!C35)</f>
        <v>10</v>
      </c>
      <c r="I35" s="6">
        <f>SUM('RSD D'!C35)</f>
        <v>2</v>
      </c>
    </row>
    <row r="36" spans="1:9" ht="12.75">
      <c r="A36" s="2" t="s">
        <v>30</v>
      </c>
      <c r="B36" t="s">
        <v>36</v>
      </c>
      <c r="C36" t="s">
        <v>58</v>
      </c>
      <c r="D36" s="22">
        <f t="shared" si="0"/>
        <v>36</v>
      </c>
      <c r="E36" s="6">
        <f>SUM(BLB!C36)</f>
        <v>3</v>
      </c>
      <c r="F36" s="6">
        <f>SUM('RSD A'!C36)</f>
        <v>10</v>
      </c>
      <c r="G36" s="6">
        <f>SUM('RSD B'!C36)</f>
        <v>7</v>
      </c>
      <c r="H36" s="6">
        <f>SUM('RSD C'!C36)</f>
        <v>9</v>
      </c>
      <c r="I36" s="6">
        <f>SUM('RSD D'!C36)</f>
        <v>7</v>
      </c>
    </row>
    <row r="37" spans="1:9" ht="12.75">
      <c r="A37" s="2" t="s">
        <v>37</v>
      </c>
      <c r="B37" t="s">
        <v>87</v>
      </c>
      <c r="C37" t="s">
        <v>59</v>
      </c>
      <c r="D37" s="22">
        <f t="shared" si="0"/>
        <v>8</v>
      </c>
      <c r="E37" s="6">
        <f>SUM(BLB!C37)</f>
        <v>1</v>
      </c>
      <c r="F37" s="6">
        <f>SUM('RSD A'!C37)</f>
        <v>1</v>
      </c>
      <c r="G37" s="6">
        <f>SUM('RSD B'!C37)</f>
        <v>3</v>
      </c>
      <c r="H37" s="6">
        <f>SUM('RSD C'!C37)</f>
        <v>0</v>
      </c>
      <c r="I37" s="6">
        <f>SUM('RSD D'!C37)</f>
        <v>3</v>
      </c>
    </row>
    <row r="38" spans="1:9" ht="12.75">
      <c r="A38" s="2" t="s">
        <v>37</v>
      </c>
      <c r="B38" t="s">
        <v>38</v>
      </c>
      <c r="C38" t="s">
        <v>60</v>
      </c>
      <c r="D38" s="22">
        <f t="shared" si="0"/>
        <v>7</v>
      </c>
      <c r="E38" s="6">
        <f>SUM(BLB!C38)</f>
        <v>0</v>
      </c>
      <c r="F38" s="6">
        <f>SUM('RSD A'!C38)</f>
        <v>1</v>
      </c>
      <c r="G38" s="6">
        <f>SUM('RSD B'!C38)</f>
        <v>2</v>
      </c>
      <c r="H38" s="6">
        <f>SUM('RSD C'!C38)</f>
        <v>0</v>
      </c>
      <c r="I38" s="6">
        <f>SUM('RSD D'!C38)</f>
        <v>4</v>
      </c>
    </row>
    <row r="39" spans="1:10" ht="12.75">
      <c r="A39" s="2"/>
      <c r="D39" s="22"/>
      <c r="E39" s="6"/>
      <c r="F39" s="6"/>
      <c r="G39" s="6"/>
      <c r="H39" s="6"/>
      <c r="I39" s="6"/>
      <c r="J39" s="3">
        <f>SUM(D31:D38)</f>
        <v>281</v>
      </c>
    </row>
    <row r="40" spans="1:9" ht="12.75">
      <c r="A40" s="2" t="s">
        <v>39</v>
      </c>
      <c r="B40" t="s">
        <v>13</v>
      </c>
      <c r="C40" t="s">
        <v>61</v>
      </c>
      <c r="D40" s="22">
        <f t="shared" si="0"/>
        <v>41</v>
      </c>
      <c r="E40" s="6">
        <f>SUM(BLB!C40)</f>
        <v>3</v>
      </c>
      <c r="F40" s="6">
        <f>SUM('RSD A'!C40)</f>
        <v>8</v>
      </c>
      <c r="G40" s="6">
        <f>SUM('RSD B'!C40)</f>
        <v>6</v>
      </c>
      <c r="H40" s="6">
        <f>SUM('RSD C'!C40)</f>
        <v>17</v>
      </c>
      <c r="I40" s="6">
        <f>SUM('RSD D'!C40)</f>
        <v>7</v>
      </c>
    </row>
    <row r="41" spans="1:9" ht="12.75">
      <c r="A41" s="2" t="s">
        <v>39</v>
      </c>
      <c r="B41" t="s">
        <v>16</v>
      </c>
      <c r="C41" t="s">
        <v>62</v>
      </c>
      <c r="D41" s="22">
        <f t="shared" si="0"/>
        <v>11</v>
      </c>
      <c r="E41" s="6">
        <f>SUM(BLB!C41)</f>
        <v>1</v>
      </c>
      <c r="F41" s="6">
        <f>SUM('RSD A'!C41)</f>
        <v>1</v>
      </c>
      <c r="G41" s="6">
        <f>SUM('RSD B'!C41)</f>
        <v>2</v>
      </c>
      <c r="H41" s="6">
        <f>SUM('RSD C'!C41)</f>
        <v>4</v>
      </c>
      <c r="I41" s="6">
        <f>SUM('RSD D'!C41)</f>
        <v>3</v>
      </c>
    </row>
    <row r="42" spans="1:9" ht="12.75">
      <c r="A42" s="2" t="s">
        <v>39</v>
      </c>
      <c r="B42" t="s">
        <v>40</v>
      </c>
      <c r="C42" t="s">
        <v>63</v>
      </c>
      <c r="D42" s="22">
        <f t="shared" si="0"/>
        <v>32</v>
      </c>
      <c r="E42" s="6">
        <f>SUM(BLB!C42)</f>
        <v>6</v>
      </c>
      <c r="F42" s="6">
        <f>SUM('RSD A'!C42)</f>
        <v>9</v>
      </c>
      <c r="G42" s="6">
        <f>SUM('RSD B'!C42)</f>
        <v>9</v>
      </c>
      <c r="H42" s="6">
        <f>SUM('RSD C'!C42)</f>
        <v>5</v>
      </c>
      <c r="I42" s="6">
        <f>SUM('RSD D'!C42)</f>
        <v>3</v>
      </c>
    </row>
    <row r="43" spans="1:9" ht="12.75">
      <c r="A43" s="2"/>
      <c r="D43" s="22"/>
      <c r="E43" s="6"/>
      <c r="F43" s="6"/>
      <c r="G43" s="6"/>
      <c r="H43" s="6"/>
      <c r="I43" s="6"/>
    </row>
    <row r="44" spans="1:9" ht="12.75">
      <c r="A44" s="2" t="s">
        <v>101</v>
      </c>
      <c r="B44" t="s">
        <v>104</v>
      </c>
      <c r="C44" t="s">
        <v>103</v>
      </c>
      <c r="D44" s="22">
        <f t="shared" si="0"/>
        <v>1</v>
      </c>
      <c r="E44" s="6">
        <f>SUM(BLB!C44)</f>
        <v>0</v>
      </c>
      <c r="F44" s="6">
        <f>SUM('RSD A'!C44)</f>
        <v>1</v>
      </c>
      <c r="G44" s="6">
        <f>SUM('RSD B'!C44)</f>
        <v>0</v>
      </c>
      <c r="H44" s="6">
        <f>SUM('RSD C'!C44)</f>
        <v>0</v>
      </c>
      <c r="I44" s="6">
        <f>SUM('RSD D'!C44)</f>
        <v>0</v>
      </c>
    </row>
    <row r="45" spans="1:9" ht="12.75">
      <c r="A45" s="2" t="s">
        <v>101</v>
      </c>
      <c r="B45" t="s">
        <v>105</v>
      </c>
      <c r="C45" t="s">
        <v>106</v>
      </c>
      <c r="D45" s="22">
        <f t="shared" si="0"/>
        <v>0</v>
      </c>
      <c r="E45" s="6">
        <f>SUM(BLB!C45)</f>
        <v>0</v>
      </c>
      <c r="F45" s="6">
        <f>SUM('RSD A'!C45)</f>
        <v>0</v>
      </c>
      <c r="G45" s="6">
        <f>SUM('RSD B'!C45)</f>
        <v>0</v>
      </c>
      <c r="H45" s="6">
        <f>SUM('RSD C'!C45)</f>
        <v>0</v>
      </c>
      <c r="I45" s="6">
        <f>SUM('RSD D'!C45)</f>
        <v>0</v>
      </c>
    </row>
    <row r="46" spans="1:9" ht="12.75">
      <c r="A46" s="2" t="s">
        <v>101</v>
      </c>
      <c r="B46" t="s">
        <v>102</v>
      </c>
      <c r="C46" t="s">
        <v>156</v>
      </c>
      <c r="D46" s="22">
        <f t="shared" si="0"/>
        <v>1</v>
      </c>
      <c r="E46" s="6">
        <f>SUM(BLB!C46)</f>
        <v>0</v>
      </c>
      <c r="F46" s="6">
        <f>SUM('RSD A'!C46)</f>
        <v>0</v>
      </c>
      <c r="G46" s="6">
        <f>SUM('RSD B'!C46)</f>
        <v>0</v>
      </c>
      <c r="H46" s="6">
        <f>SUM('RSD C'!C46)</f>
        <v>0</v>
      </c>
      <c r="I46" s="6">
        <f>SUM('RSD D'!C46)</f>
        <v>1</v>
      </c>
    </row>
    <row r="47" spans="1:9" ht="12.75">
      <c r="A47" s="2" t="s">
        <v>101</v>
      </c>
      <c r="B47" t="s">
        <v>107</v>
      </c>
      <c r="C47" t="s">
        <v>157</v>
      </c>
      <c r="D47" s="22">
        <f t="shared" si="0"/>
        <v>0</v>
      </c>
      <c r="E47" s="6">
        <f>SUM(BLB!C47)</f>
        <v>0</v>
      </c>
      <c r="F47" s="6">
        <f>SUM('RSD A'!C47)</f>
        <v>0</v>
      </c>
      <c r="G47" s="6">
        <f>SUM('RSD B'!C47)</f>
        <v>0</v>
      </c>
      <c r="H47" s="6">
        <f>SUM('RSD C'!C47)</f>
        <v>0</v>
      </c>
      <c r="I47" s="6">
        <f>SUM('RSD D'!C47)</f>
        <v>0</v>
      </c>
    </row>
    <row r="48" spans="1:10" ht="12.75">
      <c r="A48" s="2"/>
      <c r="D48" s="1"/>
      <c r="E48" s="6"/>
      <c r="F48" s="6"/>
      <c r="G48" s="6"/>
      <c r="H48" s="6"/>
      <c r="I48" s="6"/>
      <c r="J48" s="3">
        <f>SUM(D44:D47)</f>
        <v>2</v>
      </c>
    </row>
    <row r="49" spans="1:9" ht="12.75">
      <c r="A49" s="38">
        <v>38784</v>
      </c>
      <c r="B49" s="12" t="s">
        <v>209</v>
      </c>
      <c r="D49" s="1"/>
      <c r="E49" s="4">
        <f>SUM(E4:E42)</f>
        <v>79</v>
      </c>
      <c r="F49" s="4">
        <f>SUM(F4:F42)</f>
        <v>186</v>
      </c>
      <c r="G49" s="4">
        <f>SUM(G4:G42)</f>
        <v>238</v>
      </c>
      <c r="H49" s="4">
        <f>SUM(H4:H42)</f>
        <v>230</v>
      </c>
      <c r="I49" s="4">
        <f>SUM(I4:I42)</f>
        <v>145</v>
      </c>
    </row>
    <row r="50" spans="1:4" ht="12.75">
      <c r="A50" s="39">
        <v>38891</v>
      </c>
      <c r="B50" s="37" t="s">
        <v>207</v>
      </c>
      <c r="C50" s="5" t="s">
        <v>67</v>
      </c>
      <c r="D50" s="4">
        <f>SUM(D4:D47)</f>
        <v>880</v>
      </c>
    </row>
    <row r="51" spans="1:2" ht="12.75">
      <c r="A51" s="38">
        <v>38891</v>
      </c>
      <c r="B51" s="12" t="s">
        <v>208</v>
      </c>
    </row>
    <row r="52" ht="12.75">
      <c r="B52" s="5" t="s">
        <v>77</v>
      </c>
    </row>
    <row r="53" ht="12.75">
      <c r="B53" s="16"/>
    </row>
    <row r="54" spans="2:4" ht="12.75">
      <c r="B54" s="11" t="s">
        <v>78</v>
      </c>
      <c r="C54" s="17" t="s">
        <v>119</v>
      </c>
      <c r="D54">
        <f>SUM(BLB!C54+'RSD A'!$C$54+'RSD B'!C54+'RSD C'!C54+'RSD D'!$C$54)</f>
        <v>328</v>
      </c>
    </row>
    <row r="55" spans="2:4" ht="12.75">
      <c r="B55" s="11" t="s">
        <v>79</v>
      </c>
      <c r="C55" s="17" t="s">
        <v>119</v>
      </c>
      <c r="D55">
        <f>SUM(BLB!C55+'RSD A'!$C$55+'RSD B'!C55+'RSD C'!C55+'RSD D'!$C$55)</f>
        <v>83</v>
      </c>
    </row>
    <row r="56" spans="2:4" ht="12.75">
      <c r="B56" s="11" t="s">
        <v>80</v>
      </c>
      <c r="C56" s="17" t="s">
        <v>119</v>
      </c>
      <c r="D56">
        <f>SUM(BLB!C56+'RSD A'!$C$56+'RSD B'!C56+'RSD C'!C56+'RSD D'!$C$56)</f>
        <v>469</v>
      </c>
    </row>
    <row r="57" spans="2:4" ht="12.75">
      <c r="B57" s="11" t="s">
        <v>84</v>
      </c>
      <c r="D57" s="3">
        <f>SUM(D54:D56)</f>
        <v>880</v>
      </c>
    </row>
  </sheetData>
  <printOptions gridLines="1" horizontalCentered="1" verticalCentered="1"/>
  <pageMargins left="0.7874015748031497" right="0.3937007874015748" top="0.984251968503937" bottom="0.3937007874015748" header="0.5118110236220472" footer="0"/>
  <pageSetup fitToHeight="1" fitToWidth="1" horizontalDpi="600" verticalDpi="600" orientation="portrait" paperSize="9" scale="66" r:id="rId2"/>
  <headerFooter alignWithMargins="0">
    <oddHeader xml:space="preserve">&amp;C&amp;"Arial,Fett Kursiv"&amp;12&amp;EAnzahl der Hilfen BLB  und der RSD's im Februar 2006 </oddHeader>
    <oddFooter>&amp;R&amp;8&amp;UDiese Aufstellung finden Sie auch unter :&amp;U 
JugTransfer / FaRef. 4 (...) / FB 4 Haushalt / HzE Statistik / HzE Statistik 0206 / Tabelle  Gesamtübersicht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0.140625" style="0" bestFit="1" customWidth="1"/>
    <col min="12" max="12" width="10.140625" style="0" bestFit="1" customWidth="1"/>
    <col min="13" max="13" width="11.7109375" style="0" bestFit="1" customWidth="1"/>
    <col min="14" max="14" width="10.140625" style="0" bestFit="1" customWidth="1"/>
    <col min="16" max="16" width="10.140625" style="0" bestFit="1" customWidth="1"/>
    <col min="18" max="18" width="11.7109375" style="0" bestFit="1" customWidth="1"/>
  </cols>
  <sheetData>
    <row r="1" spans="1:18" ht="12.75">
      <c r="A1" s="3" t="s">
        <v>66</v>
      </c>
      <c r="B1" s="3" t="s">
        <v>68</v>
      </c>
      <c r="C1" s="4" t="s">
        <v>69</v>
      </c>
      <c r="D1" s="4" t="s">
        <v>70</v>
      </c>
      <c r="E1" s="3" t="s">
        <v>72</v>
      </c>
      <c r="F1" s="3" t="s">
        <v>71</v>
      </c>
      <c r="H1" s="12" t="s">
        <v>146</v>
      </c>
      <c r="I1" t="s">
        <v>147</v>
      </c>
      <c r="J1" s="12" t="s">
        <v>146</v>
      </c>
      <c r="K1" t="s">
        <v>147</v>
      </c>
      <c r="L1" s="12" t="s">
        <v>146</v>
      </c>
      <c r="M1" t="s">
        <v>147</v>
      </c>
      <c r="N1" s="12" t="s">
        <v>146</v>
      </c>
      <c r="O1" t="s">
        <v>147</v>
      </c>
      <c r="P1" s="12" t="s">
        <v>146</v>
      </c>
      <c r="Q1" t="s">
        <v>147</v>
      </c>
      <c r="R1" s="3" t="s">
        <v>147</v>
      </c>
    </row>
    <row r="2" spans="1:18" ht="12.75">
      <c r="A2" s="3"/>
      <c r="B2" s="3"/>
      <c r="C2" s="4"/>
      <c r="H2" s="12" t="s">
        <v>148</v>
      </c>
      <c r="I2" t="s">
        <v>149</v>
      </c>
      <c r="J2" s="12" t="s">
        <v>148</v>
      </c>
      <c r="K2" t="s">
        <v>149</v>
      </c>
      <c r="L2" s="12" t="s">
        <v>148</v>
      </c>
      <c r="M2" t="s">
        <v>149</v>
      </c>
      <c r="N2" s="12" t="s">
        <v>148</v>
      </c>
      <c r="O2" t="s">
        <v>149</v>
      </c>
      <c r="P2" s="12" t="s">
        <v>148</v>
      </c>
      <c r="Q2" t="s">
        <v>149</v>
      </c>
      <c r="R2" s="3" t="s">
        <v>149</v>
      </c>
    </row>
    <row r="3" spans="1:18" ht="12" customHeight="1">
      <c r="A3" s="3"/>
      <c r="B3" s="3"/>
      <c r="C3" s="4"/>
      <c r="F3" s="6">
        <v>2</v>
      </c>
      <c r="H3" s="35" t="s">
        <v>2</v>
      </c>
      <c r="I3" s="2" t="s">
        <v>2</v>
      </c>
      <c r="J3" s="35" t="s">
        <v>3</v>
      </c>
      <c r="K3" s="2" t="s">
        <v>150</v>
      </c>
      <c r="L3" s="35" t="s">
        <v>4</v>
      </c>
      <c r="M3" s="2" t="s">
        <v>151</v>
      </c>
      <c r="N3" s="35" t="s">
        <v>5</v>
      </c>
      <c r="O3" s="2" t="s">
        <v>152</v>
      </c>
      <c r="P3" s="35" t="s">
        <v>6</v>
      </c>
      <c r="Q3" s="2" t="s">
        <v>153</v>
      </c>
      <c r="R3" s="3" t="s">
        <v>154</v>
      </c>
    </row>
    <row r="4" spans="1:18" ht="12.75">
      <c r="A4" t="s">
        <v>41</v>
      </c>
      <c r="C4" s="13">
        <f>SUM(BLB!I4+'RSD A'!I4+'RSD B'!I4+'RSD C'!I4+'RSD D'!I4)</f>
        <v>0</v>
      </c>
      <c r="D4" s="1">
        <f>SUM(Gesamtübersicht!D4)</f>
        <v>0</v>
      </c>
      <c r="E4" s="7" t="e">
        <f>SUM(C4/D4)</f>
        <v>#DIV/0!</v>
      </c>
      <c r="H4" s="21">
        <v>0</v>
      </c>
      <c r="I4" s="7">
        <f>SUM(H4+BLB!I4)</f>
        <v>0</v>
      </c>
      <c r="J4" s="21">
        <v>0</v>
      </c>
      <c r="K4" s="7">
        <f>SUM(J4+'RSD A'!I4)</f>
        <v>0</v>
      </c>
      <c r="L4" s="21">
        <v>0</v>
      </c>
      <c r="M4" s="7">
        <f>SUM(L4+'RSD B'!I4)</f>
        <v>0</v>
      </c>
      <c r="N4" s="21">
        <v>0</v>
      </c>
      <c r="O4" s="7">
        <f>SUM(N4+'RSD C'!I4)</f>
        <v>0</v>
      </c>
      <c r="P4" s="21">
        <v>0</v>
      </c>
      <c r="Q4" s="7">
        <f>SUM(P4+'RSD D'!I4)</f>
        <v>0</v>
      </c>
      <c r="R4" s="18">
        <f>SUM(I4+K4+M4+O4+Q4)</f>
        <v>0</v>
      </c>
    </row>
    <row r="5" spans="1:18" ht="12.75">
      <c r="A5" t="s">
        <v>42</v>
      </c>
      <c r="C5" s="13">
        <f>SUM(BLB!I5+'RSD A'!I5+'RSD B'!I5+'RSD C'!I5+'RSD D'!I5)</f>
        <v>8350.05</v>
      </c>
      <c r="D5" s="1">
        <f>SUM(Gesamtübersicht!D5)</f>
        <v>31</v>
      </c>
      <c r="E5" s="7">
        <f>SUM(C5/D5)</f>
        <v>269.3564516129032</v>
      </c>
      <c r="H5" s="21">
        <v>0</v>
      </c>
      <c r="I5" s="7">
        <f>SUM(H5+BLB!I5)</f>
        <v>0</v>
      </c>
      <c r="J5" s="21">
        <v>2331.41</v>
      </c>
      <c r="K5" s="7">
        <f>SUM(J5+'RSD A'!I5)</f>
        <v>2331.41</v>
      </c>
      <c r="L5" s="21">
        <v>13758.36</v>
      </c>
      <c r="M5" s="7">
        <f>SUM(L5+'RSD B'!I5)</f>
        <v>16201.45</v>
      </c>
      <c r="N5" s="21">
        <v>4236.37</v>
      </c>
      <c r="O5" s="7">
        <f>SUM(N5+'RSD C'!I5)</f>
        <v>8299.91</v>
      </c>
      <c r="P5" s="21">
        <v>1656.64</v>
      </c>
      <c r="Q5" s="7">
        <f>SUM(P5+'RSD D'!I5)</f>
        <v>3500.0600000000004</v>
      </c>
      <c r="R5" s="18">
        <f aca="true" t="shared" si="0" ref="R5:R11">SUM(I5+K5+M5+O5+Q5)</f>
        <v>30332.83</v>
      </c>
    </row>
    <row r="6" spans="1:18" ht="12.75">
      <c r="A6" t="s">
        <v>92</v>
      </c>
      <c r="C6" s="13">
        <f>SUM(BLB!I6+'RSD A'!I6+'RSD B'!I6+'RSD C'!I6+'RSD D'!I6)</f>
        <v>0</v>
      </c>
      <c r="D6" s="1">
        <f>SUM(Gesamtübersicht!D6)</f>
        <v>0</v>
      </c>
      <c r="E6" s="7" t="e">
        <f aca="true" t="shared" si="1" ref="E6:E47">SUM(C6/D6)</f>
        <v>#DIV/0!</v>
      </c>
      <c r="H6" s="21">
        <v>0</v>
      </c>
      <c r="I6" s="7">
        <f>SUM(H6+BLB!I6)</f>
        <v>0</v>
      </c>
      <c r="J6" s="21">
        <v>0</v>
      </c>
      <c r="K6" s="7">
        <f>SUM(J6+'RSD A'!I6)</f>
        <v>0</v>
      </c>
      <c r="L6" s="21">
        <v>0</v>
      </c>
      <c r="M6" s="7">
        <f>SUM(L6+'RSD B'!I6)</f>
        <v>0</v>
      </c>
      <c r="N6" s="21">
        <v>0</v>
      </c>
      <c r="O6" s="7">
        <f>SUM(N6+'RSD C'!I6)</f>
        <v>0</v>
      </c>
      <c r="P6" s="21">
        <v>0</v>
      </c>
      <c r="Q6" s="7">
        <f>SUM(P6+'RSD D'!I6)</f>
        <v>0</v>
      </c>
      <c r="R6" s="18">
        <f t="shared" si="0"/>
        <v>0</v>
      </c>
    </row>
    <row r="7" spans="1:18" ht="12.75">
      <c r="A7" t="s">
        <v>64</v>
      </c>
      <c r="C7" s="13">
        <f>SUM(BLB!I7+'RSD A'!I7+'RSD B'!I7+'RSD C'!I7+'RSD D'!I7)</f>
        <v>0</v>
      </c>
      <c r="D7" s="1">
        <f>SUM(Gesamtübersicht!D7)</f>
        <v>3</v>
      </c>
      <c r="E7" s="7">
        <f t="shared" si="1"/>
        <v>0</v>
      </c>
      <c r="H7" s="21">
        <v>0</v>
      </c>
      <c r="I7" s="7">
        <f>SUM(H7+BLB!I7)</f>
        <v>0</v>
      </c>
      <c r="J7" s="21">
        <v>0</v>
      </c>
      <c r="K7" s="7">
        <f>SUM(J7+'RSD A'!I7)</f>
        <v>0</v>
      </c>
      <c r="L7" s="21">
        <v>556.8</v>
      </c>
      <c r="M7" s="7">
        <f>SUM(L7+'RSD B'!I7)</f>
        <v>556.8</v>
      </c>
      <c r="N7" s="21">
        <v>544.43</v>
      </c>
      <c r="O7" s="7">
        <f>SUM(N7+'RSD C'!I7)</f>
        <v>544.43</v>
      </c>
      <c r="P7" s="21">
        <v>197.97</v>
      </c>
      <c r="Q7" s="7">
        <f>SUM(P7+'RSD D'!I7)</f>
        <v>197.97</v>
      </c>
      <c r="R7" s="18">
        <f t="shared" si="0"/>
        <v>1299.2</v>
      </c>
    </row>
    <row r="8" spans="1:18" ht="12.75">
      <c r="A8" t="s">
        <v>110</v>
      </c>
      <c r="C8" s="13">
        <f>SUM(BLB!I8+'RSD A'!I8+'RSD B'!I8+'RSD C'!I8+'RSD D'!I8)</f>
        <v>27877.65</v>
      </c>
      <c r="D8" s="1">
        <f>SUM(Gesamtübersicht!D8)</f>
        <v>3</v>
      </c>
      <c r="E8" s="7">
        <f t="shared" si="1"/>
        <v>9292.550000000001</v>
      </c>
      <c r="H8" s="21">
        <v>0</v>
      </c>
      <c r="I8" s="7">
        <f>SUM(H8+BLB!I8)</f>
        <v>0</v>
      </c>
      <c r="J8" s="21">
        <v>0</v>
      </c>
      <c r="K8" s="7">
        <f>SUM(J8+'RSD A'!I8)</f>
        <v>0</v>
      </c>
      <c r="L8" s="21">
        <v>6841.17</v>
      </c>
      <c r="M8" s="7">
        <f>SUM(L8+'RSD B'!I8)</f>
        <v>13018.89</v>
      </c>
      <c r="N8" s="21">
        <v>5893.36</v>
      </c>
      <c r="O8" s="7">
        <f>SUM(N8+'RSD C'!I8)</f>
        <v>27593.29</v>
      </c>
      <c r="P8" s="21">
        <v>0</v>
      </c>
      <c r="Q8" s="7">
        <f>SUM(P8+'RSD D'!I8)</f>
        <v>0</v>
      </c>
      <c r="R8" s="18">
        <f t="shared" si="0"/>
        <v>40612.18</v>
      </c>
    </row>
    <row r="9" spans="1:18" ht="12.75">
      <c r="A9" t="s">
        <v>108</v>
      </c>
      <c r="C9" s="13">
        <f>SUM(BLB!I9+'RSD A'!I9+'RSD B'!I9+'RSD C'!I9+'RSD D'!I9)</f>
        <v>16702.59</v>
      </c>
      <c r="D9" s="1">
        <f>SUM(Gesamtübersicht!D9)</f>
        <v>8</v>
      </c>
      <c r="E9" s="7">
        <f t="shared" si="1"/>
        <v>2087.82375</v>
      </c>
      <c r="H9" s="21">
        <v>0</v>
      </c>
      <c r="I9" s="7">
        <f>SUM(H9+BLB!I9)</f>
        <v>0</v>
      </c>
      <c r="J9" s="21">
        <v>2498.55</v>
      </c>
      <c r="K9" s="7">
        <f>SUM(J9+'RSD A'!I9)</f>
        <v>7346.76</v>
      </c>
      <c r="L9" s="21">
        <v>7748.75</v>
      </c>
      <c r="M9" s="7">
        <f>SUM(L9+'RSD B'!I9)</f>
        <v>19603.129999999997</v>
      </c>
      <c r="N9" s="21">
        <v>0</v>
      </c>
      <c r="O9" s="7">
        <f>SUM(N9+'RSD C'!I9)</f>
        <v>0</v>
      </c>
      <c r="P9" s="21">
        <v>0</v>
      </c>
      <c r="Q9" s="7">
        <f>SUM(P9+'RSD D'!I9)</f>
        <v>0</v>
      </c>
      <c r="R9" s="18">
        <f t="shared" si="0"/>
        <v>26949.89</v>
      </c>
    </row>
    <row r="10" spans="1:18" ht="12.75">
      <c r="A10" t="s">
        <v>95</v>
      </c>
      <c r="C10" s="13">
        <f>SUM(BLB!I10+'RSD A'!I10+'RSD B'!I10+'RSD C'!I10+'RSD D'!I10)</f>
        <v>1870.08</v>
      </c>
      <c r="D10" s="1">
        <f>SUM(Gesamtübersicht!D10)</f>
        <v>1</v>
      </c>
      <c r="E10" s="7">
        <f t="shared" si="1"/>
        <v>1870.08</v>
      </c>
      <c r="H10" s="21">
        <v>5471.84</v>
      </c>
      <c r="I10" s="7">
        <f>SUM(H10+BLB!I10)</f>
        <v>7341.92</v>
      </c>
      <c r="J10" s="21">
        <v>0</v>
      </c>
      <c r="K10" s="7">
        <f>SUM(J10+'RSD A'!I10)</f>
        <v>0</v>
      </c>
      <c r="L10" s="21">
        <v>0</v>
      </c>
      <c r="M10" s="7">
        <f>SUM(L10+'RSD B'!I10)</f>
        <v>0</v>
      </c>
      <c r="N10" s="21">
        <v>0</v>
      </c>
      <c r="O10" s="7">
        <f>SUM(N10+'RSD C'!I10)</f>
        <v>0</v>
      </c>
      <c r="P10" s="21">
        <v>0</v>
      </c>
      <c r="Q10" s="7">
        <f>SUM(P10+'RSD D'!I10)</f>
        <v>0</v>
      </c>
      <c r="R10" s="18">
        <f t="shared" si="0"/>
        <v>7341.92</v>
      </c>
    </row>
    <row r="11" spans="1:18" ht="12.75">
      <c r="A11" t="s">
        <v>109</v>
      </c>
      <c r="C11" s="13">
        <f>SUM(BLB!I11+'RSD A'!I11+'RSD B'!I11+'RSD C'!I11+'RSD D'!I11)</f>
        <v>0</v>
      </c>
      <c r="D11" s="1">
        <f>SUM(Gesamtübersicht!D11)</f>
        <v>0</v>
      </c>
      <c r="E11" s="7"/>
      <c r="H11" s="21">
        <v>0</v>
      </c>
      <c r="I11" s="7">
        <f>SUM(H11+BLB!I11)</f>
        <v>0</v>
      </c>
      <c r="J11" s="21">
        <v>0</v>
      </c>
      <c r="K11" s="7">
        <f>SUM(J11+'RSD A'!I11)</f>
        <v>0</v>
      </c>
      <c r="L11" s="21">
        <v>0</v>
      </c>
      <c r="M11" s="7">
        <f>SUM(L11+'RSD B'!I11)</f>
        <v>0</v>
      </c>
      <c r="N11" s="21">
        <v>0</v>
      </c>
      <c r="O11" s="7">
        <f>SUM(N11+'RSD C'!I11)</f>
        <v>0</v>
      </c>
      <c r="P11" s="21">
        <v>0</v>
      </c>
      <c r="Q11" s="7">
        <f>SUM(P11+'RSD D'!I11)</f>
        <v>0</v>
      </c>
      <c r="R11" s="18">
        <f t="shared" si="0"/>
        <v>0</v>
      </c>
    </row>
    <row r="12" spans="3:18" ht="12.75">
      <c r="C12" s="13"/>
      <c r="E12" s="7"/>
      <c r="H12" s="21"/>
      <c r="I12" s="7"/>
      <c r="J12" s="21"/>
      <c r="K12" s="7"/>
      <c r="L12" s="21"/>
      <c r="M12" s="7"/>
      <c r="N12" s="21"/>
      <c r="O12" s="7"/>
      <c r="P12" s="21"/>
      <c r="Q12" s="7"/>
      <c r="R12" s="18"/>
    </row>
    <row r="13" spans="1:18" ht="12.75">
      <c r="A13" t="s">
        <v>44</v>
      </c>
      <c r="C13" s="13">
        <f>SUM(BLB!I13+'RSD A'!I13+'RSD B'!I13+'RSD C'!I13+'RSD D'!I13)</f>
        <v>16128.36</v>
      </c>
      <c r="D13" s="1">
        <f>SUM(Gesamtübersicht!D13)</f>
        <v>56</v>
      </c>
      <c r="E13" s="7">
        <f t="shared" si="1"/>
        <v>288.00642857142856</v>
      </c>
      <c r="H13" s="21">
        <v>4403.22</v>
      </c>
      <c r="I13" s="7">
        <f>SUM(H13+BLB!I13)</f>
        <v>7521.16</v>
      </c>
      <c r="J13" s="21">
        <v>8040.86</v>
      </c>
      <c r="K13" s="7">
        <f>SUM(J13+'RSD A'!I13)</f>
        <v>13006.619999999999</v>
      </c>
      <c r="L13" s="21">
        <v>10962.47</v>
      </c>
      <c r="M13" s="7">
        <f>SUM(L13+'RSD B'!I13)</f>
        <v>15151.43</v>
      </c>
      <c r="N13" s="21">
        <v>6142.24</v>
      </c>
      <c r="O13" s="7">
        <f>SUM(N13+'RSD C'!I13)</f>
        <v>9997.939999999999</v>
      </c>
      <c r="P13" s="21">
        <v>1861.14</v>
      </c>
      <c r="Q13" s="7">
        <f>SUM(P13+'RSD D'!I13)</f>
        <v>1861.14</v>
      </c>
      <c r="R13" s="18">
        <f aca="true" t="shared" si="2" ref="R13:R19">SUM(I13+K13+M13+O13+Q13)</f>
        <v>47538.28999999999</v>
      </c>
    </row>
    <row r="14" spans="1:18" ht="12.75">
      <c r="A14" t="s">
        <v>45</v>
      </c>
      <c r="C14" s="13">
        <f>SUM(BLB!I14+'RSD A'!I14+'RSD B'!I14+'RSD C'!I14+'RSD D'!I14)</f>
        <v>915.39</v>
      </c>
      <c r="D14" s="1">
        <f>SUM(Gesamtübersicht!D14)</f>
        <v>4</v>
      </c>
      <c r="E14" s="7">
        <f t="shared" si="1"/>
        <v>228.8475</v>
      </c>
      <c r="H14" s="21">
        <v>0</v>
      </c>
      <c r="I14" s="7">
        <f>SUM(H14+BLB!I14)</f>
        <v>0</v>
      </c>
      <c r="J14" s="21">
        <v>0</v>
      </c>
      <c r="K14" s="7">
        <f>SUM(J14+'RSD A'!I14)</f>
        <v>0</v>
      </c>
      <c r="L14" s="21">
        <v>0</v>
      </c>
      <c r="M14" s="7">
        <f>SUM(L14+'RSD B'!I14)</f>
        <v>915.39</v>
      </c>
      <c r="N14" s="21">
        <v>655.16</v>
      </c>
      <c r="O14" s="7">
        <f>SUM(N14+'RSD C'!I14)</f>
        <v>655.16</v>
      </c>
      <c r="P14" s="21">
        <v>0</v>
      </c>
      <c r="Q14" s="7">
        <f>SUM(P14+'RSD D'!I14)</f>
        <v>0</v>
      </c>
      <c r="R14" s="18">
        <f t="shared" si="2"/>
        <v>1570.55</v>
      </c>
    </row>
    <row r="15" spans="1:18" ht="12.75">
      <c r="A15" t="s">
        <v>46</v>
      </c>
      <c r="C15" s="13">
        <f>SUM(BLB!I15+'RSD A'!I15+'RSD B'!I15+'RSD C'!I15+'RSD D'!I15)</f>
        <v>2432.54</v>
      </c>
      <c r="D15" s="1">
        <f>SUM(Gesamtübersicht!D15)</f>
        <v>2</v>
      </c>
      <c r="E15" s="7">
        <f t="shared" si="1"/>
        <v>1216.27</v>
      </c>
      <c r="H15" s="21">
        <v>0</v>
      </c>
      <c r="I15" s="7">
        <f>SUM(H15+BLB!I15)</f>
        <v>0</v>
      </c>
      <c r="J15" s="21">
        <v>0</v>
      </c>
      <c r="K15" s="7">
        <f>SUM(J15+'RSD A'!I15)</f>
        <v>2432.54</v>
      </c>
      <c r="L15" s="21">
        <v>0</v>
      </c>
      <c r="M15" s="7">
        <f>SUM(L15+'RSD B'!I15)</f>
        <v>0</v>
      </c>
      <c r="N15" s="21">
        <v>0</v>
      </c>
      <c r="O15" s="7">
        <f>SUM(N15+'RSD C'!I15)</f>
        <v>0</v>
      </c>
      <c r="P15" s="21">
        <v>0</v>
      </c>
      <c r="Q15" s="7">
        <f>SUM(P15+'RSD D'!I15)</f>
        <v>0</v>
      </c>
      <c r="R15" s="18">
        <f t="shared" si="2"/>
        <v>2432.54</v>
      </c>
    </row>
    <row r="16" spans="1:18" ht="12.75">
      <c r="A16" t="s">
        <v>47</v>
      </c>
      <c r="C16" s="13">
        <f>SUM(BLB!I16+'RSD A'!I16+'RSD B'!I16+'RSD C'!I16+'RSD D'!I16)</f>
        <v>2592.5600000000004</v>
      </c>
      <c r="D16" s="1">
        <f>SUM(Gesamtübersicht!D16)</f>
        <v>17</v>
      </c>
      <c r="E16" s="7">
        <f t="shared" si="1"/>
        <v>152.50352941176473</v>
      </c>
      <c r="H16" s="21">
        <v>281.92</v>
      </c>
      <c r="I16" s="7">
        <f>SUM(H16+BLB!I16)</f>
        <v>704.8</v>
      </c>
      <c r="J16" s="21">
        <v>1816.74</v>
      </c>
      <c r="K16" s="7">
        <f>SUM(J16+'RSD A'!I16)</f>
        <v>3143.34</v>
      </c>
      <c r="L16" s="21">
        <v>2274.38</v>
      </c>
      <c r="M16" s="7">
        <f>SUM(L16+'RSD B'!I16)</f>
        <v>2556.3</v>
      </c>
      <c r="N16" s="21">
        <v>563.84</v>
      </c>
      <c r="O16" s="7">
        <f>SUM(N16+'RSD C'!I16)</f>
        <v>858.6400000000001</v>
      </c>
      <c r="P16" s="21">
        <v>2355.58</v>
      </c>
      <c r="Q16" s="7">
        <f>SUM(P16+'RSD D'!I16)</f>
        <v>2621.94</v>
      </c>
      <c r="R16" s="18">
        <f t="shared" si="2"/>
        <v>9885.02</v>
      </c>
    </row>
    <row r="17" spans="1:18" ht="12.75">
      <c r="A17" t="s">
        <v>43</v>
      </c>
      <c r="C17" s="13">
        <f>SUM(BLB!I17+'RSD A'!I17+'RSD B'!I17+'RSD C'!I17+'RSD D'!I17)</f>
        <v>6278.44</v>
      </c>
      <c r="D17" s="1">
        <f>SUM(Gesamtübersicht!D17)</f>
        <v>13</v>
      </c>
      <c r="E17" s="7">
        <f t="shared" si="1"/>
        <v>482.95692307692303</v>
      </c>
      <c r="H17" s="21">
        <v>0</v>
      </c>
      <c r="I17" s="7">
        <f>SUM(H17+BLB!I17)</f>
        <v>0</v>
      </c>
      <c r="J17" s="21">
        <v>0</v>
      </c>
      <c r="K17" s="7">
        <f>SUM(J17+'RSD A'!I17)</f>
        <v>0</v>
      </c>
      <c r="L17" s="21">
        <v>2604.16</v>
      </c>
      <c r="M17" s="7">
        <f>SUM(L17+'RSD B'!I17)</f>
        <v>3512.08</v>
      </c>
      <c r="N17" s="21">
        <v>7023.72</v>
      </c>
      <c r="O17" s="7">
        <f>SUM(N17+'RSD C'!I17)</f>
        <v>10685.04</v>
      </c>
      <c r="P17" s="21">
        <v>2003.2</v>
      </c>
      <c r="Q17" s="7">
        <f>SUM(P17+'RSD D'!I17)</f>
        <v>3712.4</v>
      </c>
      <c r="R17" s="18">
        <f t="shared" si="2"/>
        <v>17909.52</v>
      </c>
    </row>
    <row r="18" spans="1:18" ht="12.75">
      <c r="A18" t="s">
        <v>48</v>
      </c>
      <c r="C18" s="13">
        <f>SUM(BLB!I18+'RSD A'!I18+'RSD B'!I18+'RSD C'!I18+'RSD D'!I18)</f>
        <v>7771.66</v>
      </c>
      <c r="D18" s="1">
        <f>SUM(Gesamtübersicht!D18)</f>
        <v>24</v>
      </c>
      <c r="E18" s="7">
        <f t="shared" si="1"/>
        <v>323.81916666666666</v>
      </c>
      <c r="H18" s="21">
        <v>874.33</v>
      </c>
      <c r="I18" s="7">
        <f>SUM(H18+BLB!I18)</f>
        <v>1602.93</v>
      </c>
      <c r="J18" s="21">
        <v>2656.8</v>
      </c>
      <c r="K18" s="7">
        <f>SUM(J18+'RSD A'!I18)</f>
        <v>4725.51</v>
      </c>
      <c r="L18" s="21">
        <v>5828.83</v>
      </c>
      <c r="M18" s="7">
        <f>SUM(L18+'RSD B'!I18)</f>
        <v>6120.2699999999995</v>
      </c>
      <c r="N18" s="21">
        <v>1577.67</v>
      </c>
      <c r="O18" s="7">
        <f>SUM(N18+'RSD C'!I18)</f>
        <v>6260.58</v>
      </c>
      <c r="P18" s="21">
        <v>1384.34</v>
      </c>
      <c r="Q18" s="7">
        <f>SUM(P18+'RSD D'!I18)</f>
        <v>1384.34</v>
      </c>
      <c r="R18" s="18">
        <f t="shared" si="2"/>
        <v>20093.63</v>
      </c>
    </row>
    <row r="19" spans="1:18" ht="12.75">
      <c r="A19" t="s">
        <v>49</v>
      </c>
      <c r="C19" s="13">
        <f>SUM(BLB!I19+'RSD A'!I19+'RSD B'!I19+'RSD C'!I19+'RSD D'!I19)</f>
        <v>65720.42</v>
      </c>
      <c r="D19" s="1">
        <f>SUM(Gesamtübersicht!D19)</f>
        <v>115</v>
      </c>
      <c r="E19" s="7">
        <f t="shared" si="1"/>
        <v>571.4819130434782</v>
      </c>
      <c r="H19" s="21">
        <v>3435.09</v>
      </c>
      <c r="I19" s="7">
        <f>SUM(H19+BLB!I19)</f>
        <v>7761.82</v>
      </c>
      <c r="J19" s="21">
        <v>46533.1</v>
      </c>
      <c r="K19" s="7">
        <f>SUM(J19+'RSD A'!I19)</f>
        <v>90743.53</v>
      </c>
      <c r="L19" s="21">
        <v>52375.83</v>
      </c>
      <c r="M19" s="7">
        <f>SUM(L19+'RSD B'!I19)</f>
        <v>58731.19</v>
      </c>
      <c r="N19" s="21">
        <v>3507.9</v>
      </c>
      <c r="O19" s="7">
        <f>SUM(N19+'RSD C'!I19)</f>
        <v>9253.04</v>
      </c>
      <c r="P19" s="21">
        <v>9129.3</v>
      </c>
      <c r="Q19" s="7">
        <f>SUM(P19+'RSD D'!I19)</f>
        <v>14212.06</v>
      </c>
      <c r="R19" s="18">
        <f t="shared" si="2"/>
        <v>180701.64</v>
      </c>
    </row>
    <row r="20" spans="3:18" ht="12.75">
      <c r="C20" s="13"/>
      <c r="E20" s="7"/>
      <c r="H20" s="21"/>
      <c r="I20" s="7"/>
      <c r="J20" s="21"/>
      <c r="K20" s="7"/>
      <c r="L20" s="21"/>
      <c r="M20" s="7"/>
      <c r="N20" s="21"/>
      <c r="O20" s="7"/>
      <c r="P20" s="21"/>
      <c r="Q20" s="7"/>
      <c r="R20" s="18"/>
    </row>
    <row r="21" spans="1:18" ht="12.75">
      <c r="A21" t="s">
        <v>50</v>
      </c>
      <c r="C21" s="13">
        <f>SUM(BLB!I21+'RSD A'!I21+'RSD B'!I21+'RSD C'!I21+'RSD D'!I21)</f>
        <v>49854.82000000001</v>
      </c>
      <c r="D21" s="1">
        <f>SUM(Gesamtübersicht!D21)</f>
        <v>52</v>
      </c>
      <c r="E21" s="7">
        <f t="shared" si="1"/>
        <v>958.7465384615386</v>
      </c>
      <c r="H21" s="21">
        <v>1195.42</v>
      </c>
      <c r="I21" s="7">
        <f>SUM(H21+BLB!I21)</f>
        <v>2390.84</v>
      </c>
      <c r="J21" s="21">
        <v>20496.32</v>
      </c>
      <c r="K21" s="7">
        <f>SUM(J21+'RSD A'!I21)</f>
        <v>33928.68</v>
      </c>
      <c r="L21" s="21">
        <v>25125.46</v>
      </c>
      <c r="M21" s="7">
        <f>SUM(L21+'RSD B'!I21)</f>
        <v>44293.05</v>
      </c>
      <c r="N21" s="21">
        <v>6737.52</v>
      </c>
      <c r="O21" s="7">
        <f>SUM(N21+'RSD C'!I21)</f>
        <v>19488.6</v>
      </c>
      <c r="P21" s="21">
        <v>0</v>
      </c>
      <c r="Q21" s="7">
        <f>SUM(P21+'RSD D'!I21)</f>
        <v>3308.37</v>
      </c>
      <c r="R21" s="18">
        <f>SUM(I21+K21+M21+O21+Q21)</f>
        <v>103409.54000000001</v>
      </c>
    </row>
    <row r="22" spans="1:18" ht="12.75">
      <c r="A22" t="s">
        <v>96</v>
      </c>
      <c r="C22" s="13">
        <f>SUM(BLB!I22+'RSD A'!I22+'RSD B'!I22+'RSD C'!I22+'RSD D'!I22)</f>
        <v>0</v>
      </c>
      <c r="D22" s="1">
        <f>SUM(Gesamtübersicht!D22)</f>
        <v>0</v>
      </c>
      <c r="E22" s="7"/>
      <c r="H22" s="21">
        <v>0</v>
      </c>
      <c r="I22" s="7">
        <f>SUM(H22+BLB!I22)</f>
        <v>0</v>
      </c>
      <c r="J22" s="21">
        <v>0</v>
      </c>
      <c r="K22" s="7">
        <f>SUM(J22+'RSD A'!I22)</f>
        <v>0</v>
      </c>
      <c r="L22" s="21">
        <v>0</v>
      </c>
      <c r="M22" s="7">
        <f>SUM(L22+'RSD B'!I22)</f>
        <v>0</v>
      </c>
      <c r="N22" s="21">
        <v>0</v>
      </c>
      <c r="O22" s="7">
        <f>SUM(N22+'RSD C'!I22)</f>
        <v>0</v>
      </c>
      <c r="P22" s="21">
        <v>0</v>
      </c>
      <c r="Q22" s="7">
        <f>SUM(P22+'RSD D'!I22)</f>
        <v>0</v>
      </c>
      <c r="R22" s="18">
        <f>SUM(I22+K22+M22+O22+Q22)</f>
        <v>0</v>
      </c>
    </row>
    <row r="23" spans="3:18" ht="12.75">
      <c r="C23" s="13"/>
      <c r="E23" s="7"/>
      <c r="H23" s="21"/>
      <c r="I23" s="7"/>
      <c r="J23" s="21"/>
      <c r="K23" s="7"/>
      <c r="L23" s="21"/>
      <c r="M23" s="7"/>
      <c r="N23" s="21"/>
      <c r="O23" s="7"/>
      <c r="P23" s="21"/>
      <c r="Q23" s="7"/>
      <c r="R23" s="18"/>
    </row>
    <row r="24" spans="1:18" ht="12.75">
      <c r="A24" t="s">
        <v>65</v>
      </c>
      <c r="C24" s="13">
        <f>SUM(BLB!I24+'RSD A'!I24+'RSD B'!I24+'RSD C'!I24+'RSD D'!I24)</f>
        <v>71361.86</v>
      </c>
      <c r="D24" s="1">
        <f>SUM(Gesamtübersicht!D24)</f>
        <v>93</v>
      </c>
      <c r="E24" s="7">
        <f t="shared" si="1"/>
        <v>767.3318279569893</v>
      </c>
      <c r="H24" s="21">
        <v>3631.41</v>
      </c>
      <c r="I24" s="7">
        <f>SUM(H24+BLB!I24)</f>
        <v>18171.129999999997</v>
      </c>
      <c r="J24" s="21">
        <v>10850.93</v>
      </c>
      <c r="K24" s="7">
        <f>SUM(J24+'RSD A'!I24)</f>
        <v>24847.760000000002</v>
      </c>
      <c r="L24" s="21">
        <v>24991.58</v>
      </c>
      <c r="M24" s="7">
        <f>SUM(L24+'RSD B'!I24)</f>
        <v>40515.83</v>
      </c>
      <c r="N24" s="21">
        <v>14407.43</v>
      </c>
      <c r="O24" s="7">
        <f>SUM(N24+'RSD C'!I24)</f>
        <v>28680.440000000002</v>
      </c>
      <c r="P24" s="21">
        <v>10212.45</v>
      </c>
      <c r="Q24" s="7">
        <f>SUM(P24+'RSD D'!I24)</f>
        <v>23240.5</v>
      </c>
      <c r="R24" s="18">
        <f aca="true" t="shared" si="3" ref="R24:R29">SUM(I24+K24+M24+O24+Q24)</f>
        <v>135455.66</v>
      </c>
    </row>
    <row r="25" spans="1:18" ht="12.75">
      <c r="A25" t="s">
        <v>51</v>
      </c>
      <c r="C25" s="13">
        <f>SUM(BLB!I25+'RSD A'!I25+'RSD B'!I25+'RSD C'!I25+'RSD D'!I25)</f>
        <v>2966.51</v>
      </c>
      <c r="D25" s="1">
        <f>SUM(Gesamtübersicht!D25)</f>
        <v>2</v>
      </c>
      <c r="E25" s="7">
        <f t="shared" si="1"/>
        <v>1483.255</v>
      </c>
      <c r="H25" s="21">
        <v>1047.53</v>
      </c>
      <c r="I25" s="7">
        <f>SUM(H25+BLB!I25)</f>
        <v>1965.1999999999998</v>
      </c>
      <c r="J25" s="21">
        <v>917.67</v>
      </c>
      <c r="K25" s="7">
        <f>SUM(J25+'RSD A'!I25)</f>
        <v>1835.34</v>
      </c>
      <c r="L25" s="21">
        <v>0</v>
      </c>
      <c r="M25" s="7">
        <f>SUM(L25+'RSD B'!I25)</f>
        <v>0</v>
      </c>
      <c r="N25" s="21">
        <v>0</v>
      </c>
      <c r="O25" s="7">
        <f>SUM(N25+'RSD C'!I25)</f>
        <v>0</v>
      </c>
      <c r="P25" s="21">
        <v>1042.92</v>
      </c>
      <c r="Q25" s="7">
        <f>SUM(P25+'RSD D'!I25)</f>
        <v>2174.09</v>
      </c>
      <c r="R25" s="18">
        <f t="shared" si="3"/>
        <v>5974.63</v>
      </c>
    </row>
    <row r="26" spans="1:18" ht="12.75">
      <c r="A26" t="s">
        <v>52</v>
      </c>
      <c r="C26" s="13">
        <f>SUM(BLB!I26+'RSD A'!I26+'RSD B'!I26+'RSD C'!I26+'RSD D'!I26)</f>
        <v>127720.43</v>
      </c>
      <c r="D26" s="1">
        <f>SUM(Gesamtübersicht!D26)</f>
        <v>84</v>
      </c>
      <c r="E26" s="7">
        <f t="shared" si="1"/>
        <v>1520.4813095238094</v>
      </c>
      <c r="H26" s="21">
        <v>69124.97</v>
      </c>
      <c r="I26" s="7">
        <f>SUM(H26+BLB!I26)</f>
        <v>129589.73999999999</v>
      </c>
      <c r="J26" s="21">
        <v>13716.37</v>
      </c>
      <c r="K26" s="7">
        <f>SUM(J26+'RSD A'!I26)</f>
        <v>28187.57</v>
      </c>
      <c r="L26" s="21">
        <v>8607.1</v>
      </c>
      <c r="M26" s="7">
        <f>SUM(L26+'RSD B'!I26)</f>
        <v>15066</v>
      </c>
      <c r="N26" s="21">
        <v>20781.95</v>
      </c>
      <c r="O26" s="7">
        <f>SUM(N26+'RSD C'!I26)</f>
        <v>41244.06</v>
      </c>
      <c r="P26" s="21">
        <v>29069.73</v>
      </c>
      <c r="Q26" s="7">
        <f>SUM(P26+'RSD D'!I26)</f>
        <v>54933.18</v>
      </c>
      <c r="R26" s="18">
        <f t="shared" si="3"/>
        <v>269020.55</v>
      </c>
    </row>
    <row r="27" spans="1:18" ht="12.75">
      <c r="A27" t="s">
        <v>53</v>
      </c>
      <c r="C27" s="13">
        <f>SUM(BLB!I27+'RSD A'!I27+'RSD B'!I27+'RSD C'!I27+'RSD D'!I27)</f>
        <v>0</v>
      </c>
      <c r="D27" s="1">
        <f>SUM(Gesamtübersicht!D27)</f>
        <v>4</v>
      </c>
      <c r="E27" s="7">
        <f t="shared" si="1"/>
        <v>0</v>
      </c>
      <c r="H27" s="21">
        <v>0</v>
      </c>
      <c r="I27" s="7">
        <f>SUM(H27+BLB!I27)</f>
        <v>0</v>
      </c>
      <c r="J27" s="21">
        <v>250.5</v>
      </c>
      <c r="K27" s="7">
        <f>SUM(J27+'RSD A'!I27)</f>
        <v>250.5</v>
      </c>
      <c r="L27" s="21">
        <v>125.25</v>
      </c>
      <c r="M27" s="7">
        <f>SUM(L27+'RSD B'!I27)</f>
        <v>125.25</v>
      </c>
      <c r="N27" s="21">
        <v>0</v>
      </c>
      <c r="O27" s="7">
        <f>SUM(N27+'RSD C'!I27)</f>
        <v>0</v>
      </c>
      <c r="P27" s="21">
        <v>0</v>
      </c>
      <c r="Q27" s="7">
        <f>SUM(P27+'RSD D'!I27)</f>
        <v>0</v>
      </c>
      <c r="R27" s="18">
        <f t="shared" si="3"/>
        <v>375.75</v>
      </c>
    </row>
    <row r="28" spans="1:18" ht="12.75">
      <c r="A28" t="s">
        <v>83</v>
      </c>
      <c r="C28" s="13">
        <f>SUM(BLB!I28+'RSD A'!I28+'RSD B'!I28+'RSD C'!I28+'RSD D'!I28)</f>
        <v>0</v>
      </c>
      <c r="D28" s="1">
        <f>SUM(Gesamtübersicht!D28)</f>
        <v>1</v>
      </c>
      <c r="E28" s="7">
        <f t="shared" si="1"/>
        <v>0</v>
      </c>
      <c r="H28" s="21">
        <v>0</v>
      </c>
      <c r="I28" s="7">
        <f>SUM(H28+BLB!I28)</f>
        <v>0</v>
      </c>
      <c r="J28" s="21">
        <v>0</v>
      </c>
      <c r="K28" s="7">
        <f>SUM(J28+'RSD A'!I28)</f>
        <v>0</v>
      </c>
      <c r="L28" s="21">
        <v>0</v>
      </c>
      <c r="M28" s="7">
        <f>SUM(L28+'RSD B'!I28)</f>
        <v>0</v>
      </c>
      <c r="N28" s="21">
        <v>0</v>
      </c>
      <c r="O28" s="7">
        <f>SUM(N28+'RSD C'!I28)</f>
        <v>0</v>
      </c>
      <c r="P28" s="21">
        <v>0</v>
      </c>
      <c r="Q28" s="7">
        <f>SUM(P28+'RSD D'!I28)</f>
        <v>0</v>
      </c>
      <c r="R28" s="18">
        <f t="shared" si="3"/>
        <v>0</v>
      </c>
    </row>
    <row r="29" spans="1:18" ht="12.75">
      <c r="A29" t="s">
        <v>138</v>
      </c>
      <c r="C29" s="13">
        <f>SUM(BLB!I29+'RSD A'!I29+'RSD B'!I29+'RSD C'!I29+'RSD D'!I29)</f>
        <v>21509.160000000003</v>
      </c>
      <c r="D29" s="1">
        <f>SUM(Gesamtübersicht!D29)</f>
        <v>0</v>
      </c>
      <c r="E29" s="7" t="s">
        <v>139</v>
      </c>
      <c r="H29" s="21">
        <v>7264.26</v>
      </c>
      <c r="I29" s="7">
        <f>SUM(H29+BLB!I29)</f>
        <v>13109.060000000001</v>
      </c>
      <c r="J29" s="21">
        <v>3672.45</v>
      </c>
      <c r="K29" s="7">
        <f>SUM(J29+'RSD A'!I29)</f>
        <v>6951.75</v>
      </c>
      <c r="L29" s="21">
        <v>3214.64</v>
      </c>
      <c r="M29" s="7">
        <f>SUM(L29+'RSD B'!I29)</f>
        <v>6283.16</v>
      </c>
      <c r="N29" s="21">
        <v>6807.06</v>
      </c>
      <c r="O29" s="7">
        <f>SUM(N29+'RSD C'!I29)</f>
        <v>10663.58</v>
      </c>
      <c r="P29" s="21">
        <v>5245.71</v>
      </c>
      <c r="Q29" s="7">
        <f>SUM(P29+'RSD D'!I29)</f>
        <v>10705.73</v>
      </c>
      <c r="R29" s="18">
        <f t="shared" si="3"/>
        <v>47713.28</v>
      </c>
    </row>
    <row r="30" spans="3:18" ht="12.75">
      <c r="C30" s="13"/>
      <c r="E30" s="7"/>
      <c r="H30" s="21"/>
      <c r="I30" s="7"/>
      <c r="J30" s="21"/>
      <c r="K30" s="7"/>
      <c r="L30" s="21"/>
      <c r="M30" s="7"/>
      <c r="N30" s="21"/>
      <c r="O30" s="7"/>
      <c r="P30" s="21"/>
      <c r="Q30" s="7"/>
      <c r="R30" s="18"/>
    </row>
    <row r="31" spans="1:18" ht="12.75">
      <c r="A31" s="12" t="s">
        <v>137</v>
      </c>
      <c r="C31" s="13">
        <f>SUM(BLB!I31+'RSD A'!I31+'RSD B'!I31+'RSD C'!I31+'RSD D'!I31)</f>
        <v>152702.42</v>
      </c>
      <c r="D31" s="1">
        <f>SUM(Gesamtübersicht!D31)+SUM(Gesamtübersicht!D35)</f>
        <v>64</v>
      </c>
      <c r="E31" s="7">
        <f t="shared" si="1"/>
        <v>2385.9753125</v>
      </c>
      <c r="H31" s="21">
        <v>286.55</v>
      </c>
      <c r="I31" s="7">
        <f>SUM(H31+BLB!I31)</f>
        <v>286.55</v>
      </c>
      <c r="J31" s="21">
        <v>95092.77</v>
      </c>
      <c r="K31" s="7">
        <f>SUM(J31+'RSD A'!I31)</f>
        <v>109251.88</v>
      </c>
      <c r="L31" s="21">
        <v>42885.28</v>
      </c>
      <c r="M31" s="7">
        <f>SUM(L31+'RSD B'!I31)</f>
        <v>84844.45</v>
      </c>
      <c r="N31" s="21">
        <v>43825.4</v>
      </c>
      <c r="O31" s="7">
        <f>SUM(N31+'RSD C'!I31)</f>
        <v>133234.94</v>
      </c>
      <c r="P31" s="21">
        <v>2321.66</v>
      </c>
      <c r="Q31" s="7">
        <f>SUM(P31+'RSD D'!I31)</f>
        <v>9496.26</v>
      </c>
      <c r="R31" s="18">
        <f aca="true" t="shared" si="4" ref="R31:R38">SUM(I31+K31+M31+O31+Q31)</f>
        <v>337114.08</v>
      </c>
    </row>
    <row r="32" spans="1:18" ht="12.75">
      <c r="A32" t="s">
        <v>55</v>
      </c>
      <c r="C32" s="13">
        <f>SUM(BLB!I32+'RSD A'!I32+'RSD B'!I32+'RSD C'!I32+'RSD D'!I32)</f>
        <v>15679.78</v>
      </c>
      <c r="D32" s="1">
        <f>SUM(Gesamtübersicht!D32)</f>
        <v>7</v>
      </c>
      <c r="E32" s="7">
        <f t="shared" si="1"/>
        <v>2239.9685714285715</v>
      </c>
      <c r="H32" s="21">
        <v>0</v>
      </c>
      <c r="I32" s="7">
        <f>SUM(H32+BLB!I32)</f>
        <v>0</v>
      </c>
      <c r="J32" s="21">
        <v>11340.84</v>
      </c>
      <c r="K32" s="7">
        <f>SUM(J32+'RSD A'!I32)</f>
        <v>12820.08</v>
      </c>
      <c r="L32" s="21">
        <v>14846.81</v>
      </c>
      <c r="M32" s="7">
        <f>SUM(L32+'RSD B'!I32)</f>
        <v>21564.33</v>
      </c>
      <c r="N32" s="21">
        <v>0</v>
      </c>
      <c r="O32" s="7">
        <f>SUM(N32+'RSD C'!I32)</f>
        <v>0</v>
      </c>
      <c r="P32" s="21">
        <v>0</v>
      </c>
      <c r="Q32" s="7">
        <f>SUM(P32+'RSD D'!I32)</f>
        <v>7483.02</v>
      </c>
      <c r="R32" s="18">
        <f t="shared" si="4"/>
        <v>41867.43000000001</v>
      </c>
    </row>
    <row r="33" spans="1:18" ht="12.75">
      <c r="A33" t="s">
        <v>56</v>
      </c>
      <c r="C33" s="13">
        <f>SUM(BLB!I33+'RSD A'!I33+'RSD B'!I33+'RSD C'!I33+'RSD D'!I33)</f>
        <v>100966.81</v>
      </c>
      <c r="D33" s="1">
        <f>SUM(Gesamtübersicht!D33)</f>
        <v>32</v>
      </c>
      <c r="E33" s="7">
        <f t="shared" si="1"/>
        <v>3155.2128125</v>
      </c>
      <c r="H33" s="21">
        <v>0</v>
      </c>
      <c r="I33" s="7">
        <f>SUM(H33+BLB!I33)</f>
        <v>0</v>
      </c>
      <c r="J33" s="21">
        <v>0</v>
      </c>
      <c r="K33" s="7">
        <f>SUM(J33+'RSD A'!I33)</f>
        <v>0</v>
      </c>
      <c r="L33" s="21">
        <v>55093.16</v>
      </c>
      <c r="M33" s="7">
        <f>SUM(L33+'RSD B'!I33)</f>
        <v>99520.5</v>
      </c>
      <c r="N33" s="21">
        <v>23753.14</v>
      </c>
      <c r="O33" s="7">
        <f>SUM(N33+'RSD C'!I33)</f>
        <v>66967.76999999999</v>
      </c>
      <c r="P33" s="21">
        <v>49676.77</v>
      </c>
      <c r="Q33" s="7">
        <f>SUM(P33+'RSD D'!I33)</f>
        <v>63001.61</v>
      </c>
      <c r="R33" s="18">
        <f t="shared" si="4"/>
        <v>229489.88</v>
      </c>
    </row>
    <row r="34" spans="1:18" ht="12.75">
      <c r="A34" t="s">
        <v>57</v>
      </c>
      <c r="C34" s="13">
        <f>SUM(BLB!I34+'RSD A'!I34+'RSD B'!I34+'RSD C'!I34+'RSD D'!I34)</f>
        <v>521226.9</v>
      </c>
      <c r="D34" s="1">
        <f>SUM(Gesamtübersicht!D34)</f>
        <v>127</v>
      </c>
      <c r="E34" s="7">
        <f t="shared" si="1"/>
        <v>4104.148818897638</v>
      </c>
      <c r="H34" s="21">
        <v>0</v>
      </c>
      <c r="I34" s="7">
        <f>SUM(H34+BLB!I34)</f>
        <v>0</v>
      </c>
      <c r="J34" s="21">
        <v>143050.48</v>
      </c>
      <c r="K34" s="7">
        <f>SUM(J34+'RSD A'!I34)</f>
        <v>224089.24</v>
      </c>
      <c r="L34" s="21">
        <v>283031.12</v>
      </c>
      <c r="M34" s="7">
        <f>SUM(L34+'RSD B'!I34)</f>
        <v>558961.5800000001</v>
      </c>
      <c r="N34" s="21">
        <v>134775.83</v>
      </c>
      <c r="O34" s="7">
        <f>SUM(N34+'RSD C'!I34)</f>
        <v>241895.28999999998</v>
      </c>
      <c r="P34" s="21">
        <v>87321.03</v>
      </c>
      <c r="Q34" s="7">
        <f>SUM(P34+'RSD D'!I34)</f>
        <v>144459.25</v>
      </c>
      <c r="R34" s="18">
        <f t="shared" si="4"/>
        <v>1169405.36</v>
      </c>
    </row>
    <row r="35" spans="1:18" ht="12.75">
      <c r="A35" s="12" t="s">
        <v>137</v>
      </c>
      <c r="C35" s="13">
        <f>SUM(BLB!I35+'RSD A'!I35+'RSD B'!I35+'RSD C'!I35+'RSD D'!I35)</f>
        <v>0</v>
      </c>
      <c r="D35" s="1" t="s">
        <v>140</v>
      </c>
      <c r="E35" s="7" t="s">
        <v>136</v>
      </c>
      <c r="H35" s="21">
        <v>0</v>
      </c>
      <c r="I35" s="7">
        <f>SUM(H35+BLB!I35)</f>
        <v>0</v>
      </c>
      <c r="J35" s="21">
        <v>0</v>
      </c>
      <c r="K35" s="7">
        <f>SUM(J35+'RSD A'!I35)</f>
        <v>0</v>
      </c>
      <c r="L35" s="21">
        <v>0</v>
      </c>
      <c r="M35" s="7">
        <f>SUM(L35+'RSD B'!I35)</f>
        <v>0</v>
      </c>
      <c r="N35" s="21">
        <v>0</v>
      </c>
      <c r="O35" s="7">
        <f>SUM(N35+'RSD C'!I35)</f>
        <v>0</v>
      </c>
      <c r="P35" s="21">
        <v>0</v>
      </c>
      <c r="Q35" s="7">
        <f>SUM(P35+'RSD D'!I35)</f>
        <v>0</v>
      </c>
      <c r="R35" s="18">
        <f t="shared" si="4"/>
        <v>0</v>
      </c>
    </row>
    <row r="36" spans="1:18" ht="12.75">
      <c r="A36" t="s">
        <v>58</v>
      </c>
      <c r="C36" s="13">
        <f>SUM(BLB!I36+'RSD A'!I36+'RSD B'!I36+'RSD C'!I36+'RSD D'!I36)</f>
        <v>92187.45</v>
      </c>
      <c r="D36" s="1">
        <f>SUM(Gesamtübersicht!D36)</f>
        <v>36</v>
      </c>
      <c r="E36" s="7">
        <f t="shared" si="1"/>
        <v>2560.7625</v>
      </c>
      <c r="H36" s="21">
        <v>9153.25</v>
      </c>
      <c r="I36" s="7">
        <f>SUM(H36+BLB!I36)</f>
        <v>28745.04</v>
      </c>
      <c r="J36" s="21">
        <v>42224.88</v>
      </c>
      <c r="K36" s="7">
        <f>SUM(J36+'RSD A'!I36)</f>
        <v>75215.54999999999</v>
      </c>
      <c r="L36" s="21">
        <v>19975.61</v>
      </c>
      <c r="M36" s="7">
        <f>SUM(L36+'RSD B'!I36)</f>
        <v>36651.51</v>
      </c>
      <c r="N36" s="21">
        <v>3435.38</v>
      </c>
      <c r="O36" s="7">
        <f>SUM(N36+'RSD C'!I36)</f>
        <v>14491.2</v>
      </c>
      <c r="P36" s="21">
        <v>16366.23</v>
      </c>
      <c r="Q36" s="7">
        <f>SUM(P36+'RSD D'!I36)</f>
        <v>28239.5</v>
      </c>
      <c r="R36" s="18">
        <f t="shared" si="4"/>
        <v>183342.80000000002</v>
      </c>
    </row>
    <row r="37" spans="1:18" ht="12.75">
      <c r="A37" t="s">
        <v>59</v>
      </c>
      <c r="C37" s="13">
        <f>SUM(BLB!I37+'RSD A'!I37+'RSD B'!I37+'RSD C'!I37+'RSD D'!I37)</f>
        <v>3389.1000000000004</v>
      </c>
      <c r="D37" s="1">
        <f>SUM(Gesamtübersicht!D37)</f>
        <v>8</v>
      </c>
      <c r="E37" s="7">
        <f t="shared" si="1"/>
        <v>423.63750000000005</v>
      </c>
      <c r="H37" s="21">
        <v>0</v>
      </c>
      <c r="I37" s="7">
        <f>SUM(H37+BLB!I37)</f>
        <v>0</v>
      </c>
      <c r="J37" s="21">
        <v>7838.82</v>
      </c>
      <c r="K37" s="7">
        <f>SUM(J37+'RSD A'!I37)</f>
        <v>10130.22</v>
      </c>
      <c r="L37" s="21">
        <v>2292.72</v>
      </c>
      <c r="M37" s="7">
        <f>SUM(L37+'RSD B'!I37)</f>
        <v>3390.42</v>
      </c>
      <c r="N37" s="21">
        <v>0</v>
      </c>
      <c r="O37" s="7">
        <f>SUM(N37+'RSD C'!I37)</f>
        <v>0</v>
      </c>
      <c r="P37" s="21">
        <v>4593.55</v>
      </c>
      <c r="Q37" s="7">
        <f>SUM(P37+'RSD D'!I37)</f>
        <v>4593.55</v>
      </c>
      <c r="R37" s="18">
        <f t="shared" si="4"/>
        <v>18114.19</v>
      </c>
    </row>
    <row r="38" spans="1:18" ht="12.75">
      <c r="A38" t="s">
        <v>60</v>
      </c>
      <c r="C38" s="13">
        <f>SUM(BLB!I38+'RSD A'!I38+'RSD B'!I38+'RSD C'!I38+'RSD D'!I38)</f>
        <v>14326.370000000003</v>
      </c>
      <c r="D38" s="1">
        <f>SUM(Gesamtübersicht!D38)</f>
        <v>7</v>
      </c>
      <c r="E38" s="7">
        <f t="shared" si="1"/>
        <v>2046.624285714286</v>
      </c>
      <c r="G38" s="7"/>
      <c r="H38" s="21">
        <v>0</v>
      </c>
      <c r="I38" s="7">
        <f>SUM(H38+BLB!I38)</f>
        <v>0</v>
      </c>
      <c r="J38" s="21">
        <v>3444.26</v>
      </c>
      <c r="K38" s="7">
        <f>SUM(J38+'RSD A'!I38)</f>
        <v>4012.3700000000003</v>
      </c>
      <c r="L38" s="21">
        <v>10046.1</v>
      </c>
      <c r="M38" s="7">
        <f>SUM(L38+'RSD B'!I38)</f>
        <v>19264.54</v>
      </c>
      <c r="N38" s="21">
        <v>1864.8</v>
      </c>
      <c r="O38" s="7">
        <f>SUM(N38+'RSD C'!I38)</f>
        <v>2531.01</v>
      </c>
      <c r="P38" s="21">
        <v>6098</v>
      </c>
      <c r="Q38" s="7">
        <f>SUM(P38+'RSD D'!I38)</f>
        <v>9971.61</v>
      </c>
      <c r="R38" s="18">
        <f t="shared" si="4"/>
        <v>35779.53</v>
      </c>
    </row>
    <row r="39" spans="3:18" ht="12.75">
      <c r="C39" s="13"/>
      <c r="E39" s="7"/>
      <c r="G39" s="7"/>
      <c r="H39" s="21"/>
      <c r="I39" s="7"/>
      <c r="J39" s="21"/>
      <c r="K39" s="7"/>
      <c r="L39" s="21"/>
      <c r="M39" s="7"/>
      <c r="N39" s="21"/>
      <c r="O39" s="7"/>
      <c r="P39" s="21"/>
      <c r="Q39" s="7"/>
      <c r="R39" s="18"/>
    </row>
    <row r="40" spans="1:18" ht="12.75">
      <c r="A40" t="s">
        <v>61</v>
      </c>
      <c r="C40" s="13">
        <f>SUM(BLB!I40+'RSD A'!I40+'RSD B'!I40+'RSD C'!I40+'RSD D'!I40)</f>
        <v>11321.6</v>
      </c>
      <c r="D40" s="1">
        <f>SUM(Gesamtübersicht!D40)</f>
        <v>41</v>
      </c>
      <c r="E40" s="7">
        <f t="shared" si="1"/>
        <v>276.13658536585365</v>
      </c>
      <c r="H40" s="21">
        <v>1885.68</v>
      </c>
      <c r="I40" s="7">
        <f>SUM(H40+BLB!I40)</f>
        <v>2217.66</v>
      </c>
      <c r="J40" s="21">
        <v>7002.22</v>
      </c>
      <c r="K40" s="7">
        <f>SUM(J40+'RSD A'!I40)</f>
        <v>10615.44</v>
      </c>
      <c r="L40" s="21">
        <v>4023</v>
      </c>
      <c r="M40" s="7">
        <f>SUM(L40+'RSD B'!I40)</f>
        <v>4499.48</v>
      </c>
      <c r="N40" s="21">
        <v>6841.01</v>
      </c>
      <c r="O40" s="7">
        <f>SUM(N40+'RSD C'!I40)</f>
        <v>13180.11</v>
      </c>
      <c r="P40" s="21">
        <v>5604.4</v>
      </c>
      <c r="Q40" s="7">
        <f>SUM(P40+'RSD D'!I40)</f>
        <v>6165.219999999999</v>
      </c>
      <c r="R40" s="18">
        <f>SUM(I40+K40+M40+O40+Q40)</f>
        <v>36677.91</v>
      </c>
    </row>
    <row r="41" spans="1:18" ht="12.75">
      <c r="A41" t="s">
        <v>62</v>
      </c>
      <c r="C41" s="13">
        <f>SUM(BLB!I41+'RSD A'!I41+'RSD B'!I41+'RSD C'!I41+'RSD D'!I41)</f>
        <v>1140.56</v>
      </c>
      <c r="D41" s="1">
        <f>SUM(Gesamtübersicht!D41)</f>
        <v>11</v>
      </c>
      <c r="E41" s="7">
        <f t="shared" si="1"/>
        <v>103.68727272727273</v>
      </c>
      <c r="H41" s="21">
        <v>563.84</v>
      </c>
      <c r="I41" s="7">
        <f>SUM(H41+BLB!I41)</f>
        <v>916.24</v>
      </c>
      <c r="J41" s="21">
        <v>1105.5</v>
      </c>
      <c r="K41" s="7">
        <f>SUM(J41+'RSD A'!I41)</f>
        <v>1400.3</v>
      </c>
      <c r="L41" s="21">
        <v>266.36</v>
      </c>
      <c r="M41" s="7">
        <f>SUM(L41+'RSD B'!I41)</f>
        <v>266.36</v>
      </c>
      <c r="N41" s="21">
        <v>1374.59</v>
      </c>
      <c r="O41" s="7">
        <f>SUM(N41+'RSD C'!I41)</f>
        <v>1867.9499999999998</v>
      </c>
      <c r="P41" s="21">
        <v>845.76</v>
      </c>
      <c r="Q41" s="7">
        <f>SUM(P41+'RSD D'!I41)</f>
        <v>845.76</v>
      </c>
      <c r="R41" s="18">
        <f>SUM(I41+K41+M41+O41+Q41)</f>
        <v>5296.610000000001</v>
      </c>
    </row>
    <row r="42" spans="1:18" ht="12.75">
      <c r="A42" t="s">
        <v>63</v>
      </c>
      <c r="C42" s="13">
        <f>SUM(BLB!I42+'RSD A'!I42+'RSD B'!I42+'RSD C'!I42+'RSD D'!I42)</f>
        <v>5607.139999999999</v>
      </c>
      <c r="D42" s="1">
        <f>SUM(Gesamtübersicht!D42)</f>
        <v>32</v>
      </c>
      <c r="E42" s="7">
        <f t="shared" si="1"/>
        <v>175.22312499999998</v>
      </c>
      <c r="H42" s="21">
        <v>2953.7</v>
      </c>
      <c r="I42" s="7">
        <f>SUM(H42+BLB!I42)</f>
        <v>4615.78</v>
      </c>
      <c r="J42" s="21">
        <v>2777.75</v>
      </c>
      <c r="K42" s="7">
        <f>SUM(J42+'RSD A'!I42)</f>
        <v>5135.889999999999</v>
      </c>
      <c r="L42" s="21">
        <v>1617.36</v>
      </c>
      <c r="M42" s="7">
        <f>SUM(L42+'RSD B'!I42)</f>
        <v>2524.2799999999997</v>
      </c>
      <c r="N42" s="21">
        <v>380</v>
      </c>
      <c r="O42" s="7">
        <f>SUM(N42+'RSD C'!I42)</f>
        <v>760</v>
      </c>
      <c r="P42" s="21">
        <v>300</v>
      </c>
      <c r="Q42" s="7">
        <f>SUM(P42+'RSD D'!I42)</f>
        <v>600</v>
      </c>
      <c r="R42" s="18">
        <f>SUM(I42+K42+M42+O42+Q42)</f>
        <v>13635.949999999997</v>
      </c>
    </row>
    <row r="43" spans="3:18" ht="12.75">
      <c r="C43" s="13"/>
      <c r="E43" s="7"/>
      <c r="H43" s="21"/>
      <c r="I43" s="7"/>
      <c r="J43" s="21"/>
      <c r="K43" s="7"/>
      <c r="L43" s="21"/>
      <c r="M43" s="7"/>
      <c r="N43" s="21"/>
      <c r="O43" s="7"/>
      <c r="P43" s="21"/>
      <c r="Q43" s="7"/>
      <c r="R43" s="18"/>
    </row>
    <row r="44" spans="1:18" ht="12.75">
      <c r="A44" t="s">
        <v>103</v>
      </c>
      <c r="C44" s="13">
        <f>SUM(BLB!I44+'RSD A'!I44+'RSD B'!I44+'RSD C'!I44+'RSD D'!I44)</f>
        <v>0</v>
      </c>
      <c r="D44" s="1">
        <f>SUM(Gesamtübersicht!D44)</f>
        <v>1</v>
      </c>
      <c r="E44" s="7">
        <f t="shared" si="1"/>
        <v>0</v>
      </c>
      <c r="H44" s="21">
        <v>0</v>
      </c>
      <c r="I44" s="7">
        <f>SUM(H44+BLB!I44)</f>
        <v>0</v>
      </c>
      <c r="J44" s="21">
        <v>0</v>
      </c>
      <c r="K44" s="7">
        <f>SUM(J44+'RSD A'!I44)</f>
        <v>0</v>
      </c>
      <c r="L44" s="21">
        <v>0</v>
      </c>
      <c r="M44" s="7">
        <f>SUM(L44+'RSD B'!I44)</f>
        <v>0</v>
      </c>
      <c r="N44" s="21">
        <v>0</v>
      </c>
      <c r="O44" s="7">
        <f>SUM(N44+'RSD C'!I44)</f>
        <v>0</v>
      </c>
      <c r="P44" s="21">
        <v>0</v>
      </c>
      <c r="Q44" s="7">
        <f>SUM(P44+'RSD D'!I44)</f>
        <v>0</v>
      </c>
      <c r="R44" s="18">
        <f>SUM(I44+K44+M44+O44+Q44)</f>
        <v>0</v>
      </c>
    </row>
    <row r="45" spans="1:18" ht="12.75">
      <c r="A45" t="s">
        <v>106</v>
      </c>
      <c r="C45" s="13">
        <f>SUM(BLB!I45+'RSD A'!I45+'RSD B'!I45+'RSD C'!I45+'RSD D'!I45)</f>
        <v>0</v>
      </c>
      <c r="D45" s="1">
        <f>SUM(Gesamtübersicht!D45)</f>
        <v>0</v>
      </c>
      <c r="E45" s="7"/>
      <c r="H45" s="21">
        <v>0</v>
      </c>
      <c r="I45" s="7">
        <f>SUM(H45+BLB!I45)</f>
        <v>0</v>
      </c>
      <c r="J45" s="21">
        <v>0</v>
      </c>
      <c r="K45" s="7">
        <f>SUM(J45+'RSD A'!I45)</f>
        <v>0</v>
      </c>
      <c r="L45" s="21">
        <v>0</v>
      </c>
      <c r="M45" s="7">
        <f>SUM(L45+'RSD B'!I45)</f>
        <v>0</v>
      </c>
      <c r="N45" s="21">
        <v>0</v>
      </c>
      <c r="O45" s="7">
        <f>SUM(N45+'RSD C'!I45)</f>
        <v>0</v>
      </c>
      <c r="P45" s="21">
        <v>0</v>
      </c>
      <c r="Q45" s="7">
        <f>SUM(P45+'RSD D'!I45)</f>
        <v>0</v>
      </c>
      <c r="R45" s="18">
        <f>SUM(I45+K45+M45+O45+Q45)</f>
        <v>0</v>
      </c>
    </row>
    <row r="46" spans="1:18" ht="12.75">
      <c r="A46" t="s">
        <v>156</v>
      </c>
      <c r="C46" s="13">
        <f>SUM(BLB!I46+'RSD A'!I46+'RSD B'!I46+'RSD C'!I46+'RSD D'!I46)</f>
        <v>5002.57</v>
      </c>
      <c r="D46" s="1">
        <f>SUM(Gesamtübersicht!D46)</f>
        <v>1</v>
      </c>
      <c r="E46" s="7">
        <f t="shared" si="1"/>
        <v>5002.57</v>
      </c>
      <c r="H46" s="21">
        <v>0</v>
      </c>
      <c r="I46" s="7">
        <f>SUM(H46+BLB!I46)</f>
        <v>0</v>
      </c>
      <c r="J46" s="21">
        <v>0</v>
      </c>
      <c r="K46" s="7">
        <f>SUM(J46+'RSD A'!I46)</f>
        <v>0</v>
      </c>
      <c r="L46" s="21">
        <v>3720.06</v>
      </c>
      <c r="M46" s="7">
        <f>SUM(L46+'RSD B'!I46)</f>
        <v>6969.360000000001</v>
      </c>
      <c r="N46" s="21">
        <v>0</v>
      </c>
      <c r="O46" s="7">
        <f>SUM(N46+'RSD C'!I46)</f>
        <v>0</v>
      </c>
      <c r="P46" s="21">
        <v>1533.88</v>
      </c>
      <c r="Q46" s="7">
        <f>SUM(P46+'RSD D'!I46)</f>
        <v>3287.15</v>
      </c>
      <c r="R46" s="18">
        <f>SUM(I46+K46+M46+O46+Q46)</f>
        <v>10256.51</v>
      </c>
    </row>
    <row r="47" spans="1:18" ht="12.75">
      <c r="A47" t="s">
        <v>157</v>
      </c>
      <c r="C47" s="13">
        <f>SUM(BLB!I47+'RSD A'!I47+'RSD B'!I47+'RSD C'!I47+'RSD D'!I47)</f>
        <v>0</v>
      </c>
      <c r="D47" s="1">
        <f>SUM(Gesamtübersicht!D47)</f>
        <v>0</v>
      </c>
      <c r="E47" s="7" t="e">
        <f t="shared" si="1"/>
        <v>#DIV/0!</v>
      </c>
      <c r="H47" s="21">
        <v>0</v>
      </c>
      <c r="I47" s="7">
        <f>SUM(H47+BLB!I47)</f>
        <v>0</v>
      </c>
      <c r="J47" s="21">
        <v>0</v>
      </c>
      <c r="K47" s="7">
        <f>SUM(J47+'RSD A'!I47)</f>
        <v>0</v>
      </c>
      <c r="L47" s="21">
        <v>0</v>
      </c>
      <c r="M47" s="7">
        <f>SUM(L47+'RSD B'!I47)</f>
        <v>0</v>
      </c>
      <c r="N47" s="21">
        <v>0</v>
      </c>
      <c r="O47" s="7">
        <f>SUM(N47+'RSD C'!I47)</f>
        <v>0</v>
      </c>
      <c r="P47" s="21">
        <v>0</v>
      </c>
      <c r="Q47" s="7">
        <f>SUM(P47+'RSD D'!I47)</f>
        <v>0</v>
      </c>
      <c r="R47" s="18">
        <f>SUM(I47+K47+M47+O47+Q47)</f>
        <v>0</v>
      </c>
    </row>
    <row r="48" spans="3:18" ht="12.75">
      <c r="C48" s="14"/>
      <c r="E48" s="7"/>
      <c r="H48" s="36">
        <f>SUM(H4:H47)</f>
        <v>111573.01</v>
      </c>
      <c r="I48" s="19">
        <f aca="true" t="shared" si="5" ref="I48:R48">SUM(I4:I47)</f>
        <v>226939.86999999997</v>
      </c>
      <c r="J48" s="36">
        <f>SUM(J4:J47)</f>
        <v>427659.22</v>
      </c>
      <c r="K48" s="19">
        <f t="shared" si="5"/>
        <v>672402.28</v>
      </c>
      <c r="L48" s="36">
        <f>SUM(L4:L47)</f>
        <v>602812.36</v>
      </c>
      <c r="M48" s="19">
        <f>SUM(M4:M47)</f>
        <v>1081107.0300000003</v>
      </c>
      <c r="N48" s="36">
        <f>SUM(N4:N47)</f>
        <v>295128.80000000005</v>
      </c>
      <c r="O48" s="19">
        <f t="shared" si="5"/>
        <v>649152.9799999999</v>
      </c>
      <c r="P48" s="36">
        <f>SUM(P4:P47)</f>
        <v>238820.26</v>
      </c>
      <c r="Q48" s="19">
        <f t="shared" si="5"/>
        <v>399994.70999999996</v>
      </c>
      <c r="R48" s="19">
        <f t="shared" si="5"/>
        <v>3029596.8699999996</v>
      </c>
    </row>
    <row r="49" spans="1:18" ht="12.75">
      <c r="A49" s="5" t="s">
        <v>211</v>
      </c>
      <c r="B49" s="3" t="s">
        <v>212</v>
      </c>
      <c r="C49" s="10">
        <f>SUM(C4:C47)</f>
        <v>1353603.2200000004</v>
      </c>
      <c r="D49" s="15">
        <f>SUM(D4:D47)</f>
        <v>880</v>
      </c>
      <c r="E49" s="19" t="s">
        <v>81</v>
      </c>
      <c r="F49" s="3"/>
      <c r="Q49" s="28" t="s">
        <v>155</v>
      </c>
      <c r="R49" s="19">
        <f>SUM(I48+K48+M48+O48+Q48)</f>
        <v>3029596.87</v>
      </c>
    </row>
    <row r="50" spans="1:2" ht="12.75">
      <c r="A50" s="3" t="s">
        <v>73</v>
      </c>
      <c r="B50" s="9"/>
    </row>
    <row r="51" spans="1:4" ht="12.75">
      <c r="A51" s="3"/>
      <c r="B51" s="1"/>
      <c r="D51" s="24" t="s">
        <v>135</v>
      </c>
    </row>
    <row r="52" spans="1:4" ht="12.75">
      <c r="A52" s="2" t="s">
        <v>134</v>
      </c>
      <c r="D52" s="24" t="s">
        <v>158</v>
      </c>
    </row>
    <row r="53" spans="1:5" ht="12.75">
      <c r="A53" s="2" t="s">
        <v>120</v>
      </c>
      <c r="B53" s="27">
        <f>SUM(R4+R5+R6)</f>
        <v>30332.83</v>
      </c>
      <c r="C53" s="8" t="s">
        <v>118</v>
      </c>
      <c r="D53" s="26">
        <f>SUM(B53/F3*12)</f>
        <v>181996.98</v>
      </c>
      <c r="E53" s="8" t="s">
        <v>118</v>
      </c>
    </row>
    <row r="54" spans="1:5" ht="12.75">
      <c r="A54" s="2" t="s">
        <v>121</v>
      </c>
      <c r="B54" s="27">
        <f>SUM(R7)</f>
        <v>1299.2</v>
      </c>
      <c r="C54" s="8" t="s">
        <v>118</v>
      </c>
      <c r="D54" s="26">
        <f>SUM(B54/F3*12)</f>
        <v>7795.200000000001</v>
      </c>
      <c r="E54" s="8" t="s">
        <v>118</v>
      </c>
    </row>
    <row r="55" spans="1:5" ht="12.75">
      <c r="A55" s="2" t="s">
        <v>122</v>
      </c>
      <c r="B55" s="27">
        <f>SUM(R8+R9+R11)</f>
        <v>67562.07</v>
      </c>
      <c r="C55" s="8" t="s">
        <v>118</v>
      </c>
      <c r="D55" s="26">
        <f>SUM(B55/F3*12)</f>
        <v>405372.42000000004</v>
      </c>
      <c r="E55" s="8" t="s">
        <v>118</v>
      </c>
    </row>
    <row r="56" spans="1:5" ht="12.75">
      <c r="A56" s="2" t="s">
        <v>123</v>
      </c>
      <c r="B56" s="27">
        <f>SUM(R10)</f>
        <v>7341.92</v>
      </c>
      <c r="C56" s="8" t="s">
        <v>118</v>
      </c>
      <c r="D56" s="26">
        <f>SUM(B56/F3*12)</f>
        <v>44051.520000000004</v>
      </c>
      <c r="E56" s="8" t="s">
        <v>118</v>
      </c>
    </row>
    <row r="57" spans="1:5" ht="12.75">
      <c r="A57" s="2" t="s">
        <v>124</v>
      </c>
      <c r="B57" s="27">
        <f>SUM(R13+R14+R15+R16+R40+R41+R42)</f>
        <v>117036.87</v>
      </c>
      <c r="C57" s="8" t="s">
        <v>118</v>
      </c>
      <c r="D57" s="26">
        <f>SUM(B57/F3*12)</f>
        <v>702221.22</v>
      </c>
      <c r="E57" s="8" t="s">
        <v>118</v>
      </c>
    </row>
    <row r="58" spans="1:5" ht="12.75">
      <c r="A58" s="2" t="s">
        <v>125</v>
      </c>
      <c r="B58" s="27">
        <f>SUM(R17)</f>
        <v>17909.52</v>
      </c>
      <c r="C58" s="8" t="s">
        <v>118</v>
      </c>
      <c r="D58" s="26">
        <f>SUM(B58/F3*12)</f>
        <v>107457.12</v>
      </c>
      <c r="E58" s="8" t="s">
        <v>118</v>
      </c>
    </row>
    <row r="59" spans="1:5" ht="12.75">
      <c r="A59" s="2" t="s">
        <v>126</v>
      </c>
      <c r="B59" s="27">
        <f>SUM(R18)</f>
        <v>20093.63</v>
      </c>
      <c r="C59" s="8" t="s">
        <v>118</v>
      </c>
      <c r="D59" s="26">
        <f>SUM(B59/F3*12)</f>
        <v>120561.78</v>
      </c>
      <c r="E59" s="8" t="s">
        <v>118</v>
      </c>
    </row>
    <row r="60" spans="1:5" ht="12.75">
      <c r="A60" s="2" t="s">
        <v>127</v>
      </c>
      <c r="B60" s="27">
        <f>SUM(R19)</f>
        <v>180701.64</v>
      </c>
      <c r="C60" s="8" t="s">
        <v>118</v>
      </c>
      <c r="D60" s="26">
        <f>SUM(B60/F3*12)</f>
        <v>1084209.84</v>
      </c>
      <c r="E60" s="8" t="s">
        <v>118</v>
      </c>
    </row>
    <row r="61" spans="1:5" ht="12.75">
      <c r="A61" s="2" t="s">
        <v>128</v>
      </c>
      <c r="B61" s="27">
        <f>SUM(R21)</f>
        <v>103409.54000000001</v>
      </c>
      <c r="C61" s="8" t="s">
        <v>118</v>
      </c>
      <c r="D61" s="26">
        <f>SUM(B61/F3*12)</f>
        <v>620457.24</v>
      </c>
      <c r="E61" s="8" t="s">
        <v>118</v>
      </c>
    </row>
    <row r="62" spans="1:5" ht="12.75">
      <c r="A62" s="2" t="s">
        <v>129</v>
      </c>
      <c r="B62" s="27">
        <f>SUM(R22+R24+R25+R26+R27+R28+R29)</f>
        <v>458539.87</v>
      </c>
      <c r="C62" s="8" t="s">
        <v>118</v>
      </c>
      <c r="D62" s="26">
        <f>SUM(B62/F3*12)</f>
        <v>2751239.2199999997</v>
      </c>
      <c r="E62" s="8" t="s">
        <v>118</v>
      </c>
    </row>
    <row r="63" spans="1:5" ht="12.75">
      <c r="A63" s="2" t="s">
        <v>130</v>
      </c>
      <c r="B63" s="27">
        <f>SUM(R31)</f>
        <v>337114.08</v>
      </c>
      <c r="C63" s="8" t="s">
        <v>118</v>
      </c>
      <c r="D63" s="26">
        <f>SUM(B63/F3*12)</f>
        <v>2022684.48</v>
      </c>
      <c r="E63" s="8" t="s">
        <v>118</v>
      </c>
    </row>
    <row r="64" spans="1:5" ht="12.75">
      <c r="A64" s="2" t="s">
        <v>131</v>
      </c>
      <c r="B64" s="27">
        <f>SUM(R32+R33+R34+R36)</f>
        <v>1624105.4700000002</v>
      </c>
      <c r="C64" s="8" t="s">
        <v>118</v>
      </c>
      <c r="D64" s="26">
        <f>SUM(B64/F3*12)</f>
        <v>9744632.82</v>
      </c>
      <c r="E64" s="8" t="s">
        <v>118</v>
      </c>
    </row>
    <row r="65" spans="1:5" ht="12.75">
      <c r="A65" s="2" t="s">
        <v>132</v>
      </c>
      <c r="B65" s="27">
        <f>SUM(R37+R38)</f>
        <v>53893.72</v>
      </c>
      <c r="C65" s="8" t="s">
        <v>118</v>
      </c>
      <c r="D65" s="26">
        <f>SUM(B65/F3*12)</f>
        <v>323362.32</v>
      </c>
      <c r="E65" s="8" t="s">
        <v>118</v>
      </c>
    </row>
    <row r="66" spans="1:5" ht="12.75">
      <c r="A66" s="2" t="s">
        <v>133</v>
      </c>
      <c r="B66" s="27">
        <f>SUM(R44+R45+R46+R47)</f>
        <v>10256.51</v>
      </c>
      <c r="C66" s="8" t="s">
        <v>118</v>
      </c>
      <c r="D66" s="26">
        <f>SUM(B66/F3*12)</f>
        <v>61539.06</v>
      </c>
      <c r="E66" s="8" t="s">
        <v>118</v>
      </c>
    </row>
    <row r="67" spans="1:5" ht="12.75">
      <c r="A67" s="5"/>
      <c r="B67" s="19">
        <f>SUM(B53:B66)</f>
        <v>3029596.8700000006</v>
      </c>
      <c r="C67" s="20" t="s">
        <v>118</v>
      </c>
      <c r="D67" s="25">
        <f>SUM(D53:D66)</f>
        <v>18177581.22</v>
      </c>
      <c r="E67" s="20" t="s">
        <v>118</v>
      </c>
    </row>
    <row r="68" spans="2:4" ht="12.75">
      <c r="B68" s="4"/>
      <c r="D68"/>
    </row>
  </sheetData>
  <printOptions gridLines="1" verticalCentered="1"/>
  <pageMargins left="0.3937007874015748" right="0.3937007874015748" top="0.4330708661417323" bottom="0.1968503937007874" header="0.2755905511811024" footer="0"/>
  <pageSetup fitToHeight="1" fitToWidth="1" horizontalDpi="600" verticalDpi="600" orientation="landscape" paperSize="9" scale="66" r:id="rId1"/>
  <headerFooter alignWithMargins="0">
    <oddHeader>&amp;C&amp;"Arial,Fett"&amp;12&amp;EZusammenführung von Ausgaben - IST und Fallzahlen von BLB und RSD's - Februar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3.57421875" style="0" customWidth="1"/>
    <col min="3" max="3" width="9.7109375" style="0" bestFit="1" customWidth="1"/>
    <col min="4" max="4" width="9.00390625" style="0" bestFit="1" customWidth="1"/>
    <col min="5" max="5" width="11.7109375" style="0" bestFit="1" customWidth="1"/>
    <col min="6" max="6" width="2.28125" style="0" customWidth="1"/>
    <col min="7" max="7" width="8.7109375" style="0" bestFit="1" customWidth="1"/>
    <col min="8" max="8" width="18.8515625" style="1" bestFit="1" customWidth="1"/>
    <col min="9" max="9" width="10.140625" style="0" bestFit="1" customWidth="1"/>
    <col min="10" max="10" width="2.421875" style="0" customWidth="1"/>
  </cols>
  <sheetData>
    <row r="1" spans="1:9" ht="12.75">
      <c r="A1" s="22" t="s">
        <v>141</v>
      </c>
      <c r="C1" s="32" t="s">
        <v>70</v>
      </c>
      <c r="D1" s="32" t="s">
        <v>70</v>
      </c>
      <c r="E1" s="34" t="s">
        <v>164</v>
      </c>
      <c r="I1" s="4" t="s">
        <v>171</v>
      </c>
    </row>
    <row r="2" spans="1:9" ht="12.75">
      <c r="A2" s="4" t="s">
        <v>168</v>
      </c>
      <c r="C2" s="32" t="s">
        <v>160</v>
      </c>
      <c r="D2" s="32" t="s">
        <v>162</v>
      </c>
      <c r="E2" s="32" t="s">
        <v>165</v>
      </c>
      <c r="G2" s="3" t="s">
        <v>172</v>
      </c>
      <c r="I2" s="4" t="s">
        <v>116</v>
      </c>
    </row>
    <row r="3" spans="1:9" ht="12.75">
      <c r="A3" s="4" t="s">
        <v>169</v>
      </c>
      <c r="B3" s="4" t="s">
        <v>0</v>
      </c>
      <c r="C3" s="32" t="s">
        <v>161</v>
      </c>
      <c r="D3" s="32" t="s">
        <v>163</v>
      </c>
      <c r="E3" s="32" t="s">
        <v>163</v>
      </c>
      <c r="G3" s="3" t="s">
        <v>173</v>
      </c>
      <c r="H3" s="4" t="s">
        <v>115</v>
      </c>
      <c r="I3" s="33">
        <v>38749</v>
      </c>
    </row>
    <row r="4" spans="1:10" ht="12.75">
      <c r="A4" s="2" t="s">
        <v>7</v>
      </c>
      <c r="B4" t="s">
        <v>88</v>
      </c>
      <c r="C4" s="31"/>
      <c r="D4" s="31"/>
      <c r="E4" s="31">
        <f>SUM(C4+C5+C6-D4)</f>
        <v>0</v>
      </c>
      <c r="F4" t="s">
        <v>74</v>
      </c>
      <c r="G4" s="22" t="s">
        <v>174</v>
      </c>
      <c r="H4" s="1" t="s">
        <v>193</v>
      </c>
      <c r="I4" s="30"/>
      <c r="J4" t="s">
        <v>118</v>
      </c>
    </row>
    <row r="5" spans="1:10" ht="12.75">
      <c r="A5" s="2" t="s">
        <v>8</v>
      </c>
      <c r="B5" t="s">
        <v>89</v>
      </c>
      <c r="C5" s="31"/>
      <c r="D5" s="31" t="s">
        <v>204</v>
      </c>
      <c r="E5" s="31" t="s">
        <v>194</v>
      </c>
      <c r="F5" t="s">
        <v>74</v>
      </c>
      <c r="G5" s="1" t="s">
        <v>174</v>
      </c>
      <c r="H5" s="1" t="s">
        <v>42</v>
      </c>
      <c r="I5" s="30"/>
      <c r="J5" t="s">
        <v>118</v>
      </c>
    </row>
    <row r="6" spans="1:10" ht="12.75">
      <c r="A6" s="2" t="s">
        <v>90</v>
      </c>
      <c r="B6" t="s">
        <v>91</v>
      </c>
      <c r="C6" s="31"/>
      <c r="D6" s="31" t="s">
        <v>204</v>
      </c>
      <c r="E6" s="31" t="s">
        <v>194</v>
      </c>
      <c r="F6" t="s">
        <v>76</v>
      </c>
      <c r="G6" s="1" t="s">
        <v>174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31"/>
      <c r="D7" s="31"/>
      <c r="E7" s="31">
        <f>SUM(C7-D7)</f>
        <v>0</v>
      </c>
      <c r="F7" t="s">
        <v>75</v>
      </c>
      <c r="G7" s="22" t="s">
        <v>175</v>
      </c>
      <c r="H7" s="1" t="s">
        <v>64</v>
      </c>
      <c r="I7" s="30"/>
      <c r="J7" t="s">
        <v>118</v>
      </c>
    </row>
    <row r="8" spans="1:10" ht="12.75">
      <c r="A8" s="2" t="s">
        <v>11</v>
      </c>
      <c r="B8" t="s">
        <v>170</v>
      </c>
      <c r="C8" s="31"/>
      <c r="D8" s="31"/>
      <c r="E8" s="31">
        <f>SUM(C8+C9+C11-D8)</f>
        <v>0</v>
      </c>
      <c r="F8" t="s">
        <v>76</v>
      </c>
      <c r="G8" s="22" t="s">
        <v>176</v>
      </c>
      <c r="H8" s="1" t="s">
        <v>192</v>
      </c>
      <c r="I8" s="30"/>
      <c r="J8" t="s">
        <v>118</v>
      </c>
    </row>
    <row r="9" spans="1:10" ht="12.75">
      <c r="A9" s="2" t="s">
        <v>11</v>
      </c>
      <c r="B9" t="s">
        <v>167</v>
      </c>
      <c r="C9" s="31"/>
      <c r="D9" s="31" t="s">
        <v>204</v>
      </c>
      <c r="E9" s="31" t="s">
        <v>195</v>
      </c>
      <c r="F9" t="s">
        <v>76</v>
      </c>
      <c r="G9" s="1" t="s">
        <v>176</v>
      </c>
      <c r="H9" s="1" t="s">
        <v>108</v>
      </c>
      <c r="I9" s="30"/>
      <c r="J9" t="s">
        <v>118</v>
      </c>
    </row>
    <row r="10" spans="1:10" ht="12.75">
      <c r="A10" s="2" t="s">
        <v>93</v>
      </c>
      <c r="B10" t="s">
        <v>94</v>
      </c>
      <c r="C10" s="31"/>
      <c r="D10" s="31">
        <v>1</v>
      </c>
      <c r="E10" s="31">
        <f>SUM(C10-D10)</f>
        <v>-1</v>
      </c>
      <c r="F10" t="s">
        <v>75</v>
      </c>
      <c r="G10" s="22" t="s">
        <v>177</v>
      </c>
      <c r="H10" s="1" t="s">
        <v>95</v>
      </c>
      <c r="I10" s="30">
        <v>1870.08</v>
      </c>
      <c r="J10" t="s">
        <v>118</v>
      </c>
    </row>
    <row r="11" spans="1:10" ht="12.75">
      <c r="A11" s="2" t="s">
        <v>113</v>
      </c>
      <c r="B11" t="s">
        <v>114</v>
      </c>
      <c r="C11" s="31"/>
      <c r="D11" s="31" t="s">
        <v>204</v>
      </c>
      <c r="E11" s="31" t="s">
        <v>195</v>
      </c>
      <c r="F11" t="s">
        <v>76</v>
      </c>
      <c r="G11" s="1" t="s">
        <v>176</v>
      </c>
      <c r="H11" s="1" t="s">
        <v>109</v>
      </c>
      <c r="I11" s="30"/>
      <c r="J11" t="s">
        <v>118</v>
      </c>
    </row>
    <row r="12" spans="1:9" ht="12.75">
      <c r="A12" s="2"/>
      <c r="C12" s="31" t="s">
        <v>205</v>
      </c>
      <c r="D12" s="31" t="s">
        <v>205</v>
      </c>
      <c r="E12" s="31" t="s">
        <v>205</v>
      </c>
      <c r="G12" s="1"/>
      <c r="I12" s="31" t="s">
        <v>205</v>
      </c>
    </row>
    <row r="13" spans="1:10" ht="12.75">
      <c r="A13" s="2" t="s">
        <v>12</v>
      </c>
      <c r="B13" t="s">
        <v>13</v>
      </c>
      <c r="C13" s="31">
        <v>7</v>
      </c>
      <c r="D13" s="31" t="s">
        <v>204</v>
      </c>
      <c r="E13" s="31" t="s">
        <v>197</v>
      </c>
      <c r="F13" t="s">
        <v>75</v>
      </c>
      <c r="G13" s="1" t="s">
        <v>178</v>
      </c>
      <c r="H13" s="1" t="s">
        <v>44</v>
      </c>
      <c r="I13" s="30">
        <v>3117.94</v>
      </c>
      <c r="J13" t="s">
        <v>118</v>
      </c>
    </row>
    <row r="14" spans="1:10" ht="12.75">
      <c r="A14" s="2" t="s">
        <v>12</v>
      </c>
      <c r="B14" t="s">
        <v>14</v>
      </c>
      <c r="C14" s="31">
        <v>1</v>
      </c>
      <c r="D14" s="31" t="s">
        <v>204</v>
      </c>
      <c r="E14" s="31" t="s">
        <v>197</v>
      </c>
      <c r="F14" t="s">
        <v>75</v>
      </c>
      <c r="G14" s="1" t="s">
        <v>178</v>
      </c>
      <c r="H14" s="1" t="s">
        <v>45</v>
      </c>
      <c r="I14" s="30"/>
      <c r="J14" t="s">
        <v>118</v>
      </c>
    </row>
    <row r="15" spans="1:10" ht="12.75">
      <c r="A15" s="2" t="s">
        <v>12</v>
      </c>
      <c r="B15" t="s">
        <v>15</v>
      </c>
      <c r="C15" s="31"/>
      <c r="D15" s="31" t="s">
        <v>204</v>
      </c>
      <c r="E15" s="31" t="s">
        <v>197</v>
      </c>
      <c r="F15" t="s">
        <v>75</v>
      </c>
      <c r="G15" s="1" t="s">
        <v>178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31">
        <v>1</v>
      </c>
      <c r="D16" s="31" t="s">
        <v>204</v>
      </c>
      <c r="E16" s="31" t="s">
        <v>197</v>
      </c>
      <c r="F16" t="s">
        <v>75</v>
      </c>
      <c r="G16" s="1" t="s">
        <v>178</v>
      </c>
      <c r="H16" s="1" t="s">
        <v>47</v>
      </c>
      <c r="I16" s="30">
        <v>422.88</v>
      </c>
      <c r="J16" t="s">
        <v>118</v>
      </c>
    </row>
    <row r="17" spans="1:10" ht="12.75">
      <c r="A17" s="2" t="s">
        <v>17</v>
      </c>
      <c r="B17" t="s">
        <v>18</v>
      </c>
      <c r="C17" s="31"/>
      <c r="D17" s="31"/>
      <c r="E17" s="31">
        <f>SUM(C17-D17)</f>
        <v>0</v>
      </c>
      <c r="F17" t="s">
        <v>75</v>
      </c>
      <c r="G17" s="22" t="s">
        <v>179</v>
      </c>
      <c r="H17" s="1" t="s">
        <v>43</v>
      </c>
      <c r="I17" s="30"/>
      <c r="J17" t="s">
        <v>118</v>
      </c>
    </row>
    <row r="18" spans="1:10" ht="12.75">
      <c r="A18" s="2" t="s">
        <v>19</v>
      </c>
      <c r="B18" t="s">
        <v>20</v>
      </c>
      <c r="C18" s="31">
        <v>2</v>
      </c>
      <c r="D18" s="31">
        <v>2</v>
      </c>
      <c r="E18" s="31">
        <f>SUM(C18-D18)</f>
        <v>0</v>
      </c>
      <c r="F18" t="s">
        <v>75</v>
      </c>
      <c r="G18" s="22" t="s">
        <v>180</v>
      </c>
      <c r="H18" s="1" t="s">
        <v>48</v>
      </c>
      <c r="I18" s="30">
        <v>728.6</v>
      </c>
      <c r="J18" t="s">
        <v>118</v>
      </c>
    </row>
    <row r="19" spans="1:10" ht="12.75">
      <c r="A19" s="2" t="s">
        <v>21</v>
      </c>
      <c r="B19" t="s">
        <v>22</v>
      </c>
      <c r="C19" s="31">
        <v>6</v>
      </c>
      <c r="D19" s="31">
        <v>5</v>
      </c>
      <c r="E19" s="31">
        <f>SUM(C19-D19)</f>
        <v>1</v>
      </c>
      <c r="F19" t="s">
        <v>75</v>
      </c>
      <c r="G19" s="22" t="s">
        <v>181</v>
      </c>
      <c r="H19" s="1" t="s">
        <v>49</v>
      </c>
      <c r="I19" s="30">
        <v>4326.73</v>
      </c>
      <c r="J19" t="s">
        <v>118</v>
      </c>
    </row>
    <row r="20" spans="1:9" ht="12.75">
      <c r="A20" s="2"/>
      <c r="C20" s="31" t="s">
        <v>205</v>
      </c>
      <c r="D20" s="31" t="s">
        <v>205</v>
      </c>
      <c r="E20" s="31" t="s">
        <v>205</v>
      </c>
      <c r="G20" s="1"/>
      <c r="I20" s="31" t="s">
        <v>205</v>
      </c>
    </row>
    <row r="21" spans="1:10" ht="12.75">
      <c r="A21" s="2" t="s">
        <v>23</v>
      </c>
      <c r="B21" t="s">
        <v>24</v>
      </c>
      <c r="C21" s="31">
        <v>1</v>
      </c>
      <c r="D21" s="31">
        <v>1</v>
      </c>
      <c r="E21" s="31">
        <f>SUM(C21-D21)</f>
        <v>0</v>
      </c>
      <c r="F21" t="s">
        <v>74</v>
      </c>
      <c r="G21" s="22" t="s">
        <v>182</v>
      </c>
      <c r="H21" s="1" t="s">
        <v>50</v>
      </c>
      <c r="I21" s="30">
        <v>1195.42</v>
      </c>
      <c r="J21" t="s">
        <v>118</v>
      </c>
    </row>
    <row r="22" spans="1:10" ht="12.75">
      <c r="A22" s="2" t="s">
        <v>99</v>
      </c>
      <c r="B22" t="s">
        <v>98</v>
      </c>
      <c r="C22" s="31"/>
      <c r="D22" s="31" t="s">
        <v>204</v>
      </c>
      <c r="E22" s="31" t="s">
        <v>198</v>
      </c>
      <c r="F22" t="s">
        <v>74</v>
      </c>
      <c r="G22" s="1" t="s">
        <v>183</v>
      </c>
      <c r="H22" s="1" t="s">
        <v>96</v>
      </c>
      <c r="I22" s="30"/>
      <c r="J22" t="s">
        <v>118</v>
      </c>
    </row>
    <row r="23" spans="1:9" ht="12.75">
      <c r="A23" s="2"/>
      <c r="C23" s="31" t="s">
        <v>205</v>
      </c>
      <c r="D23" s="31" t="s">
        <v>205</v>
      </c>
      <c r="E23" s="31" t="s">
        <v>205</v>
      </c>
      <c r="G23" s="1"/>
      <c r="I23" s="31" t="s">
        <v>205</v>
      </c>
    </row>
    <row r="24" spans="1:10" ht="12.75">
      <c r="A24" s="2" t="s">
        <v>25</v>
      </c>
      <c r="B24" t="s">
        <v>143</v>
      </c>
      <c r="C24" s="31">
        <v>12</v>
      </c>
      <c r="D24" s="31">
        <v>49</v>
      </c>
      <c r="E24" s="31">
        <f>SUM(C24+C25+C26+C27+C28+C29+C22-D24)</f>
        <v>-2</v>
      </c>
      <c r="F24" t="s">
        <v>76</v>
      </c>
      <c r="G24" s="22" t="s">
        <v>183</v>
      </c>
      <c r="H24" s="1" t="s">
        <v>199</v>
      </c>
      <c r="I24" s="30">
        <v>14539.72</v>
      </c>
      <c r="J24" t="s">
        <v>118</v>
      </c>
    </row>
    <row r="25" spans="1:10" ht="12.75">
      <c r="A25" s="2" t="s">
        <v>25</v>
      </c>
      <c r="B25" t="s">
        <v>27</v>
      </c>
      <c r="C25" s="31"/>
      <c r="D25" s="31" t="s">
        <v>204</v>
      </c>
      <c r="E25" s="31" t="s">
        <v>198</v>
      </c>
      <c r="F25" t="s">
        <v>76</v>
      </c>
      <c r="G25" s="1" t="s">
        <v>183</v>
      </c>
      <c r="H25" s="1" t="s">
        <v>51</v>
      </c>
      <c r="I25" s="30">
        <v>917.67</v>
      </c>
      <c r="J25" t="s">
        <v>118</v>
      </c>
    </row>
    <row r="26" spans="1:10" ht="12.75">
      <c r="A26" s="2" t="s">
        <v>25</v>
      </c>
      <c r="B26" t="s">
        <v>144</v>
      </c>
      <c r="C26" s="31">
        <v>35</v>
      </c>
      <c r="D26" s="31" t="s">
        <v>204</v>
      </c>
      <c r="E26" s="31" t="s">
        <v>198</v>
      </c>
      <c r="F26" t="s">
        <v>76</v>
      </c>
      <c r="G26" s="1" t="s">
        <v>183</v>
      </c>
      <c r="H26" s="1" t="s">
        <v>52</v>
      </c>
      <c r="I26" s="30">
        <v>60464.77</v>
      </c>
      <c r="J26" t="s">
        <v>118</v>
      </c>
    </row>
    <row r="27" spans="1:10" ht="12.75">
      <c r="A27" s="2" t="s">
        <v>25</v>
      </c>
      <c r="B27" t="s">
        <v>145</v>
      </c>
      <c r="C27" s="31"/>
      <c r="D27" s="31" t="s">
        <v>204</v>
      </c>
      <c r="E27" s="31" t="s">
        <v>198</v>
      </c>
      <c r="F27" t="s">
        <v>76</v>
      </c>
      <c r="G27" s="1" t="s">
        <v>183</v>
      </c>
      <c r="H27" s="1" t="s">
        <v>53</v>
      </c>
      <c r="I27" s="30"/>
      <c r="J27" t="s">
        <v>118</v>
      </c>
    </row>
    <row r="28" spans="1:10" ht="12.75">
      <c r="A28" s="2" t="s">
        <v>25</v>
      </c>
      <c r="B28" t="s">
        <v>97</v>
      </c>
      <c r="C28" s="31"/>
      <c r="D28" s="31" t="s">
        <v>204</v>
      </c>
      <c r="E28" s="31" t="s">
        <v>198</v>
      </c>
      <c r="F28" t="s">
        <v>76</v>
      </c>
      <c r="G28" s="1" t="s">
        <v>183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31"/>
      <c r="D29" s="31" t="s">
        <v>204</v>
      </c>
      <c r="E29" s="31" t="s">
        <v>198</v>
      </c>
      <c r="F29" t="s">
        <v>76</v>
      </c>
      <c r="G29" s="1" t="s">
        <v>183</v>
      </c>
      <c r="H29" s="1" t="s">
        <v>82</v>
      </c>
      <c r="I29" s="30">
        <v>5844.8</v>
      </c>
      <c r="J29" t="s">
        <v>118</v>
      </c>
    </row>
    <row r="30" spans="1:9" ht="12.75">
      <c r="A30" s="2"/>
      <c r="C30" s="31" t="s">
        <v>205</v>
      </c>
      <c r="D30" s="31" t="s">
        <v>205</v>
      </c>
      <c r="E30" s="31" t="s">
        <v>205</v>
      </c>
      <c r="G30" s="1"/>
      <c r="I30" s="31" t="s">
        <v>205</v>
      </c>
    </row>
    <row r="31" spans="1:10" ht="12.75">
      <c r="A31" s="2" t="s">
        <v>30</v>
      </c>
      <c r="B31" t="s">
        <v>31</v>
      </c>
      <c r="C31" s="31"/>
      <c r="D31" s="31"/>
      <c r="E31" s="31">
        <f>SUM(C31+C35-D31)</f>
        <v>0</v>
      </c>
      <c r="F31" t="s">
        <v>76</v>
      </c>
      <c r="G31" s="22" t="s">
        <v>184</v>
      </c>
      <c r="H31" s="1" t="s">
        <v>200</v>
      </c>
      <c r="I31" s="30"/>
      <c r="J31" t="s">
        <v>118</v>
      </c>
    </row>
    <row r="32" spans="1:10" ht="12.75">
      <c r="A32" s="2" t="s">
        <v>30</v>
      </c>
      <c r="B32" t="s">
        <v>32</v>
      </c>
      <c r="C32" s="31"/>
      <c r="D32" s="31"/>
      <c r="E32" s="31">
        <f>SUM(C32-D32)</f>
        <v>0</v>
      </c>
      <c r="F32" t="s">
        <v>76</v>
      </c>
      <c r="G32" s="22" t="s">
        <v>185</v>
      </c>
      <c r="H32" s="1" t="s">
        <v>55</v>
      </c>
      <c r="I32" s="30"/>
      <c r="J32" t="s">
        <v>118</v>
      </c>
    </row>
    <row r="33" spans="1:10" ht="12.75">
      <c r="A33" s="2" t="s">
        <v>30</v>
      </c>
      <c r="B33" t="s">
        <v>33</v>
      </c>
      <c r="C33" s="31"/>
      <c r="D33" s="31"/>
      <c r="E33" s="31">
        <f>SUM(C33-D33)</f>
        <v>0</v>
      </c>
      <c r="F33" t="s">
        <v>76</v>
      </c>
      <c r="G33" s="22" t="s">
        <v>186</v>
      </c>
      <c r="H33" s="1" t="s">
        <v>56</v>
      </c>
      <c r="I33" s="30"/>
      <c r="J33" t="s">
        <v>118</v>
      </c>
    </row>
    <row r="34" spans="1:10" ht="12.75">
      <c r="A34" s="2" t="s">
        <v>30</v>
      </c>
      <c r="B34" t="s">
        <v>34</v>
      </c>
      <c r="C34" s="31"/>
      <c r="D34" s="31"/>
      <c r="E34" s="31">
        <f>SUM(C34-D34)</f>
        <v>0</v>
      </c>
      <c r="F34" t="s">
        <v>76</v>
      </c>
      <c r="G34" s="22" t="s">
        <v>187</v>
      </c>
      <c r="H34" s="1" t="s">
        <v>57</v>
      </c>
      <c r="I34" s="30"/>
      <c r="J34" t="s">
        <v>118</v>
      </c>
    </row>
    <row r="35" spans="1:10" ht="12.75">
      <c r="A35" s="2" t="s">
        <v>30</v>
      </c>
      <c r="B35" t="s">
        <v>35</v>
      </c>
      <c r="C35" s="31"/>
      <c r="D35" s="31" t="s">
        <v>204</v>
      </c>
      <c r="E35" s="31" t="s">
        <v>201</v>
      </c>
      <c r="F35" t="s">
        <v>76</v>
      </c>
      <c r="G35" s="1" t="s">
        <v>184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31">
        <v>3</v>
      </c>
      <c r="D36" s="31">
        <v>2</v>
      </c>
      <c r="E36" s="31">
        <f>SUM(C36-D36)</f>
        <v>1</v>
      </c>
      <c r="F36" t="s">
        <v>76</v>
      </c>
      <c r="G36" s="22" t="s">
        <v>188</v>
      </c>
      <c r="H36" s="1" t="s">
        <v>58</v>
      </c>
      <c r="I36" s="30">
        <v>19591.79</v>
      </c>
      <c r="J36" t="s">
        <v>118</v>
      </c>
    </row>
    <row r="37" spans="1:10" ht="12.75">
      <c r="A37" s="2" t="s">
        <v>37</v>
      </c>
      <c r="B37" t="s">
        <v>87</v>
      </c>
      <c r="C37" s="31">
        <v>1</v>
      </c>
      <c r="D37" s="31"/>
      <c r="E37" s="31">
        <f>SUM(C37-D37)</f>
        <v>1</v>
      </c>
      <c r="F37" t="s">
        <v>75</v>
      </c>
      <c r="G37" s="22" t="s">
        <v>189</v>
      </c>
      <c r="H37" s="1" t="s">
        <v>59</v>
      </c>
      <c r="I37" s="30"/>
      <c r="J37" t="s">
        <v>118</v>
      </c>
    </row>
    <row r="38" spans="1:10" ht="12.75">
      <c r="A38" s="2" t="s">
        <v>37</v>
      </c>
      <c r="B38" t="s">
        <v>38</v>
      </c>
      <c r="C38" s="31"/>
      <c r="D38" s="31">
        <v>2</v>
      </c>
      <c r="E38" s="31">
        <f>SUM(C38-D38)</f>
        <v>-2</v>
      </c>
      <c r="F38" t="s">
        <v>76</v>
      </c>
      <c r="G38" s="22" t="s">
        <v>190</v>
      </c>
      <c r="H38" s="1" t="s">
        <v>60</v>
      </c>
      <c r="I38" s="30"/>
      <c r="J38" t="s">
        <v>118</v>
      </c>
    </row>
    <row r="39" spans="1:9" ht="12.75">
      <c r="A39" s="2"/>
      <c r="C39" s="31" t="s">
        <v>205</v>
      </c>
      <c r="D39" s="31" t="s">
        <v>205</v>
      </c>
      <c r="E39" s="31" t="s">
        <v>205</v>
      </c>
      <c r="G39" s="1"/>
      <c r="I39" s="31" t="s">
        <v>205</v>
      </c>
    </row>
    <row r="40" spans="1:10" ht="12.75">
      <c r="A40" s="2" t="s">
        <v>39</v>
      </c>
      <c r="B40" t="s">
        <v>13</v>
      </c>
      <c r="C40" s="31">
        <v>3</v>
      </c>
      <c r="D40" s="31">
        <v>15</v>
      </c>
      <c r="E40" s="31">
        <f>SUM(C40+C41+C42+C13+C14+C15+C16-D40)</f>
        <v>4</v>
      </c>
      <c r="F40" t="s">
        <v>75</v>
      </c>
      <c r="G40" s="22" t="s">
        <v>178</v>
      </c>
      <c r="H40" s="1" t="s">
        <v>196</v>
      </c>
      <c r="I40" s="30">
        <v>331.98</v>
      </c>
      <c r="J40" t="s">
        <v>118</v>
      </c>
    </row>
    <row r="41" spans="1:10" ht="12.75">
      <c r="A41" s="2" t="s">
        <v>39</v>
      </c>
      <c r="B41" t="s">
        <v>16</v>
      </c>
      <c r="C41" s="31">
        <v>1</v>
      </c>
      <c r="D41" s="31" t="s">
        <v>204</v>
      </c>
      <c r="E41" s="31" t="s">
        <v>197</v>
      </c>
      <c r="F41" t="s">
        <v>75</v>
      </c>
      <c r="G41" s="1" t="s">
        <v>178</v>
      </c>
      <c r="H41" s="1" t="s">
        <v>62</v>
      </c>
      <c r="I41" s="30">
        <v>352.4</v>
      </c>
      <c r="J41" t="s">
        <v>118</v>
      </c>
    </row>
    <row r="42" spans="1:10" ht="12.75">
      <c r="A42" s="2" t="s">
        <v>39</v>
      </c>
      <c r="B42" t="s">
        <v>40</v>
      </c>
      <c r="C42" s="31">
        <v>6</v>
      </c>
      <c r="D42" s="31" t="s">
        <v>204</v>
      </c>
      <c r="E42" s="31" t="s">
        <v>197</v>
      </c>
      <c r="F42" t="s">
        <v>75</v>
      </c>
      <c r="G42" s="1" t="s">
        <v>178</v>
      </c>
      <c r="H42" s="1" t="s">
        <v>63</v>
      </c>
      <c r="I42" s="30">
        <v>1662.08</v>
      </c>
      <c r="J42" t="s">
        <v>118</v>
      </c>
    </row>
    <row r="43" spans="1:9" ht="12.75">
      <c r="A43" s="2"/>
      <c r="C43" s="31" t="s">
        <v>205</v>
      </c>
      <c r="D43" s="31" t="s">
        <v>205</v>
      </c>
      <c r="E43" s="31" t="s">
        <v>205</v>
      </c>
      <c r="G43" s="1"/>
      <c r="I43" s="31" t="s">
        <v>205</v>
      </c>
    </row>
    <row r="44" spans="1:10" ht="12.75">
      <c r="A44" s="2" t="s">
        <v>101</v>
      </c>
      <c r="B44" t="s">
        <v>104</v>
      </c>
      <c r="C44" s="31"/>
      <c r="D44" s="31"/>
      <c r="E44" s="31">
        <f>SUM(C44+C45+C46+C47-D44)</f>
        <v>0</v>
      </c>
      <c r="F44" t="s">
        <v>76</v>
      </c>
      <c r="G44" s="22" t="s">
        <v>191</v>
      </c>
      <c r="H44" s="1" t="s">
        <v>203</v>
      </c>
      <c r="I44" s="30"/>
      <c r="J44" t="s">
        <v>118</v>
      </c>
    </row>
    <row r="45" spans="1:10" ht="12.75">
      <c r="A45" s="2" t="s">
        <v>101</v>
      </c>
      <c r="B45" t="s">
        <v>105</v>
      </c>
      <c r="C45" s="31"/>
      <c r="D45" s="31" t="s">
        <v>204</v>
      </c>
      <c r="E45" s="31" t="s">
        <v>202</v>
      </c>
      <c r="F45" t="s">
        <v>75</v>
      </c>
      <c r="G45" s="1" t="s">
        <v>191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31"/>
      <c r="D46" s="31" t="s">
        <v>204</v>
      </c>
      <c r="E46" s="31" t="s">
        <v>202</v>
      </c>
      <c r="F46" t="s">
        <v>75</v>
      </c>
      <c r="G46" s="1" t="s">
        <v>191</v>
      </c>
      <c r="H46" s="1" t="s">
        <v>156</v>
      </c>
      <c r="I46" s="30"/>
      <c r="J46" t="s">
        <v>118</v>
      </c>
    </row>
    <row r="47" spans="1:10" ht="12.75">
      <c r="A47" s="2" t="s">
        <v>101</v>
      </c>
      <c r="B47" t="s">
        <v>107</v>
      </c>
      <c r="C47" s="31"/>
      <c r="D47" s="31" t="s">
        <v>204</v>
      </c>
      <c r="E47" s="31" t="s">
        <v>202</v>
      </c>
      <c r="F47" t="s">
        <v>76</v>
      </c>
      <c r="G47" s="1" t="s">
        <v>191</v>
      </c>
      <c r="H47" s="1" t="s">
        <v>157</v>
      </c>
      <c r="I47" s="30"/>
      <c r="J47" t="s">
        <v>118</v>
      </c>
    </row>
    <row r="48" ht="12.75">
      <c r="A48" s="2"/>
    </row>
    <row r="49" spans="1:2" ht="12.75">
      <c r="A49" s="40">
        <v>38784</v>
      </c>
      <c r="B49" s="35" t="s">
        <v>209</v>
      </c>
    </row>
    <row r="50" spans="1:2" ht="12.75">
      <c r="A50" s="40">
        <v>38884</v>
      </c>
      <c r="B50" s="41" t="s">
        <v>210</v>
      </c>
    </row>
    <row r="51" spans="1:10" ht="12.75">
      <c r="A51" s="40">
        <v>38891</v>
      </c>
      <c r="B51" s="35" t="s">
        <v>208</v>
      </c>
      <c r="C51" s="4">
        <f>SUM(C4:C47)</f>
        <v>79</v>
      </c>
      <c r="D51" s="4">
        <f>SUM(D4:D47)</f>
        <v>77</v>
      </c>
      <c r="E51" s="4">
        <f>SUM(E4+E7+E8+E10+E17+E18+E19+E21+E24+E31+E32+E33+E34+E36+E37+E38+E40+E44)</f>
        <v>2</v>
      </c>
      <c r="I51" s="19">
        <f>SUM(I4:I47)</f>
        <v>115366.85999999999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1"/>
      <c r="G53" s="1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28</v>
      </c>
      <c r="D54" s="2"/>
      <c r="E54" s="2"/>
      <c r="I54" s="18">
        <f>SUM(I7+I10+I13+I14+I15+I16+I17+I18+I19+I37+I40+I41+I42+I45+I46)</f>
        <v>12812.689999999999</v>
      </c>
      <c r="J54" t="s">
        <v>118</v>
      </c>
    </row>
    <row r="55" spans="2:10" ht="12.75">
      <c r="B55" s="11" t="s">
        <v>79</v>
      </c>
      <c r="C55" s="2">
        <f>SUM(C4+C5+C21+C22)</f>
        <v>1</v>
      </c>
      <c r="D55" s="2"/>
      <c r="E55" s="2"/>
      <c r="I55" s="18">
        <f>SUM(I4+I5+I21+I22)</f>
        <v>1195.42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50</v>
      </c>
      <c r="D56" s="2"/>
      <c r="E56" s="2"/>
      <c r="I56" s="18">
        <f>SUM(I6+I8+I9+I11+I24+I25+I26+I27+I28+I29+I31+I32+I33+I34+I35+I36+I38+I44+I47)</f>
        <v>101358.75</v>
      </c>
      <c r="J56" t="s">
        <v>118</v>
      </c>
    </row>
    <row r="57" spans="2:10" ht="12.75">
      <c r="B57" s="11" t="s">
        <v>84</v>
      </c>
      <c r="C57" s="3">
        <f>SUM(C54:C56)</f>
        <v>79</v>
      </c>
      <c r="D57" s="3"/>
      <c r="E57" s="3"/>
      <c r="I57" s="19">
        <f>SUM(I54:I56)</f>
        <v>115366.86</v>
      </c>
      <c r="J57" t="s">
        <v>118</v>
      </c>
    </row>
  </sheetData>
  <printOptions gridLines="1" horizontalCentered="1" verticalCentered="1"/>
  <pageMargins left="0.3937007874015748" right="0" top="0.5905511811023623" bottom="0" header="0.31496062992125984" footer="0"/>
  <pageSetup fitToHeight="1" fitToWidth="1" horizontalDpi="600" verticalDpi="600" orientation="portrait" paperSize="9" scale="74" r:id="rId2"/>
  <headerFooter alignWithMargins="0">
    <oddHeader>&amp;C&amp;"Arial,Fett"&amp;12&amp;EÜbersicht der Fallzahlen und des Ausgabe-IST's - BLB - Februar  2006</oddHeader>
    <oddFooter>&amp;R&amp;8&amp;UDiese Aufstellung finden Sie auch unter : &amp;U                 
JugTransfer / FaRef. 4(...) / FB 4 Haushalt / HzE Satistik / HzE Statistik 2006 / HzE Statistik 0206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141</v>
      </c>
      <c r="C1" s="32" t="s">
        <v>70</v>
      </c>
      <c r="D1" s="32" t="s">
        <v>70</v>
      </c>
      <c r="E1" s="34" t="s">
        <v>164</v>
      </c>
      <c r="H1" s="1"/>
      <c r="I1" s="4" t="s">
        <v>171</v>
      </c>
    </row>
    <row r="2" spans="1:9" ht="12.75">
      <c r="A2" s="4" t="s">
        <v>168</v>
      </c>
      <c r="C2" s="32" t="s">
        <v>160</v>
      </c>
      <c r="D2" s="32" t="s">
        <v>162</v>
      </c>
      <c r="E2" s="32" t="s">
        <v>165</v>
      </c>
      <c r="G2" s="3" t="s">
        <v>172</v>
      </c>
      <c r="H2" s="1"/>
      <c r="I2" s="4" t="s">
        <v>116</v>
      </c>
    </row>
    <row r="3" spans="1:9" ht="12.75">
      <c r="A3" s="4" t="s">
        <v>169</v>
      </c>
      <c r="B3" s="4" t="s">
        <v>0</v>
      </c>
      <c r="C3" s="32" t="s">
        <v>161</v>
      </c>
      <c r="D3" s="32" t="s">
        <v>163</v>
      </c>
      <c r="E3" s="32" t="s">
        <v>163</v>
      </c>
      <c r="G3" s="3" t="s">
        <v>173</v>
      </c>
      <c r="H3" s="4" t="s">
        <v>115</v>
      </c>
      <c r="I3" s="33">
        <v>38749</v>
      </c>
    </row>
    <row r="4" spans="1:10" ht="12.75">
      <c r="A4" s="22" t="s">
        <v>7</v>
      </c>
      <c r="B4" t="s">
        <v>88</v>
      </c>
      <c r="C4" s="29"/>
      <c r="D4" s="31">
        <v>7</v>
      </c>
      <c r="E4" s="31">
        <f>SUM(C4+C5+C6-D4)</f>
        <v>1</v>
      </c>
      <c r="F4" t="s">
        <v>74</v>
      </c>
      <c r="G4" s="22" t="s">
        <v>174</v>
      </c>
      <c r="H4" s="1" t="s">
        <v>193</v>
      </c>
      <c r="I4" s="30"/>
      <c r="J4" t="s">
        <v>118</v>
      </c>
    </row>
    <row r="5" spans="1:10" ht="12.75">
      <c r="A5" s="22" t="s">
        <v>8</v>
      </c>
      <c r="B5" t="s">
        <v>89</v>
      </c>
      <c r="C5" s="29">
        <v>8</v>
      </c>
      <c r="D5" s="31" t="s">
        <v>204</v>
      </c>
      <c r="E5" s="31" t="s">
        <v>194</v>
      </c>
      <c r="F5" t="s">
        <v>74</v>
      </c>
      <c r="G5" s="1" t="s">
        <v>174</v>
      </c>
      <c r="H5" s="1" t="s">
        <v>42</v>
      </c>
      <c r="I5" s="30"/>
      <c r="J5" t="s">
        <v>118</v>
      </c>
    </row>
    <row r="6" spans="1:10" ht="12.75">
      <c r="A6" s="22" t="s">
        <v>90</v>
      </c>
      <c r="B6" t="s">
        <v>91</v>
      </c>
      <c r="C6" s="29"/>
      <c r="D6" s="31" t="s">
        <v>204</v>
      </c>
      <c r="E6" s="31" t="s">
        <v>194</v>
      </c>
      <c r="F6" t="s">
        <v>76</v>
      </c>
      <c r="G6" s="1" t="s">
        <v>174</v>
      </c>
      <c r="H6" s="1" t="s">
        <v>92</v>
      </c>
      <c r="I6" s="30"/>
      <c r="J6" t="s">
        <v>118</v>
      </c>
    </row>
    <row r="7" spans="1:10" ht="12.75">
      <c r="A7" s="22" t="s">
        <v>9</v>
      </c>
      <c r="B7" t="s">
        <v>10</v>
      </c>
      <c r="C7" s="29">
        <v>1</v>
      </c>
      <c r="D7" s="31"/>
      <c r="E7" s="31">
        <f>SUM(C7-D7)</f>
        <v>1</v>
      </c>
      <c r="F7" t="s">
        <v>75</v>
      </c>
      <c r="G7" s="22" t="s">
        <v>175</v>
      </c>
      <c r="H7" s="1" t="s">
        <v>64</v>
      </c>
      <c r="I7" s="30"/>
      <c r="J7" t="s">
        <v>118</v>
      </c>
    </row>
    <row r="8" spans="1:10" ht="12.75">
      <c r="A8" s="22" t="s">
        <v>11</v>
      </c>
      <c r="B8" t="s">
        <v>166</v>
      </c>
      <c r="C8" s="29"/>
      <c r="D8" s="31"/>
      <c r="E8" s="31">
        <f>SUM(C8+C9+C11-D8)</f>
        <v>2</v>
      </c>
      <c r="F8" t="s">
        <v>76</v>
      </c>
      <c r="G8" s="22" t="s">
        <v>176</v>
      </c>
      <c r="H8" s="1" t="s">
        <v>192</v>
      </c>
      <c r="I8" s="30"/>
      <c r="J8" t="s">
        <v>118</v>
      </c>
    </row>
    <row r="9" spans="1:10" ht="12.75">
      <c r="A9" s="22" t="s">
        <v>11</v>
      </c>
      <c r="B9" t="s">
        <v>206</v>
      </c>
      <c r="C9" s="29">
        <v>2</v>
      </c>
      <c r="D9" s="31" t="s">
        <v>204</v>
      </c>
      <c r="E9" s="31" t="s">
        <v>195</v>
      </c>
      <c r="F9" t="s">
        <v>76</v>
      </c>
      <c r="G9" s="1" t="s">
        <v>176</v>
      </c>
      <c r="H9" s="1" t="s">
        <v>108</v>
      </c>
      <c r="I9" s="30">
        <v>4848.21</v>
      </c>
      <c r="J9" t="s">
        <v>118</v>
      </c>
    </row>
    <row r="10" spans="1:10" ht="12.75">
      <c r="A10" s="22" t="s">
        <v>93</v>
      </c>
      <c r="B10" t="s">
        <v>94</v>
      </c>
      <c r="C10" s="29"/>
      <c r="D10" s="31"/>
      <c r="E10" s="31">
        <f>SUM(C10-D10)</f>
        <v>0</v>
      </c>
      <c r="F10" t="s">
        <v>75</v>
      </c>
      <c r="G10" s="22" t="s">
        <v>177</v>
      </c>
      <c r="H10" s="1" t="s">
        <v>95</v>
      </c>
      <c r="I10" s="30"/>
      <c r="J10" t="s">
        <v>118</v>
      </c>
    </row>
    <row r="11" spans="1:10" ht="12.75">
      <c r="A11" s="22" t="s">
        <v>113</v>
      </c>
      <c r="B11" t="s">
        <v>114</v>
      </c>
      <c r="C11" s="29"/>
      <c r="D11" s="31" t="s">
        <v>204</v>
      </c>
      <c r="E11" s="31" t="s">
        <v>195</v>
      </c>
      <c r="F11" t="s">
        <v>76</v>
      </c>
      <c r="G11" s="1" t="s">
        <v>176</v>
      </c>
      <c r="H11" s="1" t="s">
        <v>109</v>
      </c>
      <c r="I11" s="30"/>
      <c r="J11" t="s">
        <v>118</v>
      </c>
    </row>
    <row r="12" spans="1:9" ht="12.75">
      <c r="A12" s="22"/>
      <c r="C12" s="31" t="s">
        <v>205</v>
      </c>
      <c r="D12" s="31" t="s">
        <v>205</v>
      </c>
      <c r="E12" s="31" t="s">
        <v>205</v>
      </c>
      <c r="G12" s="1"/>
      <c r="H12" s="1"/>
      <c r="I12" s="31" t="s">
        <v>205</v>
      </c>
    </row>
    <row r="13" spans="1:10" ht="12.75">
      <c r="A13" s="22" t="s">
        <v>12</v>
      </c>
      <c r="B13" t="s">
        <v>13</v>
      </c>
      <c r="C13" s="29">
        <v>15</v>
      </c>
      <c r="D13" s="31" t="s">
        <v>204</v>
      </c>
      <c r="E13" s="31" t="s">
        <v>197</v>
      </c>
      <c r="F13" t="s">
        <v>75</v>
      </c>
      <c r="G13" s="1" t="s">
        <v>178</v>
      </c>
      <c r="H13" s="1" t="s">
        <v>44</v>
      </c>
      <c r="I13" s="30">
        <v>4965.76</v>
      </c>
      <c r="J13" t="s">
        <v>118</v>
      </c>
    </row>
    <row r="14" spans="1:10" ht="12.75">
      <c r="A14" s="22" t="s">
        <v>12</v>
      </c>
      <c r="B14" t="s">
        <v>14</v>
      </c>
      <c r="C14" s="29">
        <v>1</v>
      </c>
      <c r="D14" s="31" t="s">
        <v>204</v>
      </c>
      <c r="E14" s="31" t="s">
        <v>197</v>
      </c>
      <c r="F14" t="s">
        <v>75</v>
      </c>
      <c r="G14" s="1" t="s">
        <v>178</v>
      </c>
      <c r="H14" s="1" t="s">
        <v>45</v>
      </c>
      <c r="I14" s="30"/>
      <c r="J14" t="s">
        <v>118</v>
      </c>
    </row>
    <row r="15" spans="1:10" ht="12.75">
      <c r="A15" s="22" t="s">
        <v>12</v>
      </c>
      <c r="B15" t="s">
        <v>15</v>
      </c>
      <c r="C15" s="29">
        <v>1</v>
      </c>
      <c r="D15" s="31" t="s">
        <v>204</v>
      </c>
      <c r="E15" s="31" t="s">
        <v>197</v>
      </c>
      <c r="F15" t="s">
        <v>75</v>
      </c>
      <c r="G15" s="1" t="s">
        <v>178</v>
      </c>
      <c r="H15" s="1" t="s">
        <v>46</v>
      </c>
      <c r="I15" s="30">
        <v>2432.54</v>
      </c>
      <c r="J15" t="s">
        <v>118</v>
      </c>
    </row>
    <row r="16" spans="1:10" ht="12.75">
      <c r="A16" s="22" t="s">
        <v>12</v>
      </c>
      <c r="B16" t="s">
        <v>16</v>
      </c>
      <c r="C16" s="29">
        <v>3</v>
      </c>
      <c r="D16" s="31" t="s">
        <v>204</v>
      </c>
      <c r="E16" s="31" t="s">
        <v>197</v>
      </c>
      <c r="F16" t="s">
        <v>75</v>
      </c>
      <c r="G16" s="1" t="s">
        <v>178</v>
      </c>
      <c r="H16" s="1" t="s">
        <v>47</v>
      </c>
      <c r="I16" s="30">
        <v>1326.6</v>
      </c>
      <c r="J16" t="s">
        <v>118</v>
      </c>
    </row>
    <row r="17" spans="1:10" ht="12.75">
      <c r="A17" s="22" t="s">
        <v>17</v>
      </c>
      <c r="B17" t="s">
        <v>18</v>
      </c>
      <c r="C17" s="29">
        <v>1</v>
      </c>
      <c r="D17" s="31">
        <v>1</v>
      </c>
      <c r="E17" s="31">
        <f>SUM(C17-D17)</f>
        <v>0</v>
      </c>
      <c r="F17" t="s">
        <v>75</v>
      </c>
      <c r="G17" s="22" t="s">
        <v>179</v>
      </c>
      <c r="H17" s="1" t="s">
        <v>43</v>
      </c>
      <c r="I17" s="30"/>
      <c r="J17" t="s">
        <v>118</v>
      </c>
    </row>
    <row r="18" spans="1:10" ht="12.75">
      <c r="A18" s="22" t="s">
        <v>19</v>
      </c>
      <c r="B18" t="s">
        <v>20</v>
      </c>
      <c r="C18" s="29">
        <v>5</v>
      </c>
      <c r="D18" s="31">
        <v>4</v>
      </c>
      <c r="E18" s="31">
        <f>SUM(C18-D18)</f>
        <v>1</v>
      </c>
      <c r="F18" t="s">
        <v>75</v>
      </c>
      <c r="G18" s="22" t="s">
        <v>180</v>
      </c>
      <c r="H18" s="1" t="s">
        <v>48</v>
      </c>
      <c r="I18" s="30">
        <v>2068.71</v>
      </c>
      <c r="J18" t="s">
        <v>118</v>
      </c>
    </row>
    <row r="19" spans="1:10" ht="12.75">
      <c r="A19" s="22" t="s">
        <v>21</v>
      </c>
      <c r="B19" t="s">
        <v>22</v>
      </c>
      <c r="C19" s="29">
        <v>39</v>
      </c>
      <c r="D19" s="31">
        <v>38</v>
      </c>
      <c r="E19" s="31">
        <f>SUM(C19-D19)</f>
        <v>1</v>
      </c>
      <c r="F19" t="s">
        <v>75</v>
      </c>
      <c r="G19" s="22" t="s">
        <v>181</v>
      </c>
      <c r="H19" s="1" t="s">
        <v>49</v>
      </c>
      <c r="I19" s="30">
        <v>44210.43</v>
      </c>
      <c r="J19" t="s">
        <v>118</v>
      </c>
    </row>
    <row r="20" spans="1:9" ht="12.75">
      <c r="A20" s="22"/>
      <c r="C20" s="31" t="s">
        <v>205</v>
      </c>
      <c r="D20" s="31" t="s">
        <v>205</v>
      </c>
      <c r="E20" s="31" t="s">
        <v>205</v>
      </c>
      <c r="G20" s="1"/>
      <c r="H20" s="1"/>
      <c r="I20" s="31" t="s">
        <v>205</v>
      </c>
    </row>
    <row r="21" spans="1:10" ht="12.75">
      <c r="A21" s="22" t="s">
        <v>23</v>
      </c>
      <c r="B21" t="s">
        <v>24</v>
      </c>
      <c r="C21" s="29">
        <v>8</v>
      </c>
      <c r="D21" s="31">
        <v>8</v>
      </c>
      <c r="E21" s="31">
        <f>SUM(C21-D21)</f>
        <v>0</v>
      </c>
      <c r="F21" t="s">
        <v>74</v>
      </c>
      <c r="G21" s="22" t="s">
        <v>182</v>
      </c>
      <c r="H21" s="1" t="s">
        <v>50</v>
      </c>
      <c r="I21" s="30">
        <v>13432.36</v>
      </c>
      <c r="J21" t="s">
        <v>118</v>
      </c>
    </row>
    <row r="22" spans="1:10" ht="12.75">
      <c r="A22" s="22" t="s">
        <v>99</v>
      </c>
      <c r="B22" t="s">
        <v>98</v>
      </c>
      <c r="C22" s="29"/>
      <c r="D22" s="31" t="s">
        <v>204</v>
      </c>
      <c r="E22" s="31" t="s">
        <v>198</v>
      </c>
      <c r="F22" t="s">
        <v>74</v>
      </c>
      <c r="G22" s="1" t="s">
        <v>183</v>
      </c>
      <c r="H22" s="1" t="s">
        <v>96</v>
      </c>
      <c r="I22" s="30"/>
      <c r="J22" t="s">
        <v>118</v>
      </c>
    </row>
    <row r="23" spans="1:9" ht="12.75">
      <c r="A23" s="22"/>
      <c r="C23" s="31" t="s">
        <v>205</v>
      </c>
      <c r="D23" s="31" t="s">
        <v>205</v>
      </c>
      <c r="E23" s="31" t="s">
        <v>205</v>
      </c>
      <c r="G23" s="1"/>
      <c r="H23" s="1"/>
      <c r="I23" s="31" t="s">
        <v>205</v>
      </c>
    </row>
    <row r="24" spans="1:10" ht="12.75">
      <c r="A24" s="22" t="s">
        <v>25</v>
      </c>
      <c r="B24" t="s">
        <v>143</v>
      </c>
      <c r="C24" s="29">
        <v>21</v>
      </c>
      <c r="D24" s="31">
        <v>32</v>
      </c>
      <c r="E24" s="31">
        <f>SUM(C24+C25+C26+C27+C28+C29+C22-D24)</f>
        <v>0</v>
      </c>
      <c r="F24" t="s">
        <v>76</v>
      </c>
      <c r="G24" s="22" t="s">
        <v>183</v>
      </c>
      <c r="H24" s="1" t="s">
        <v>199</v>
      </c>
      <c r="I24" s="30">
        <v>13996.83</v>
      </c>
      <c r="J24" t="s">
        <v>118</v>
      </c>
    </row>
    <row r="25" spans="1:10" ht="12.75">
      <c r="A25" s="22" t="s">
        <v>25</v>
      </c>
      <c r="B25" t="s">
        <v>27</v>
      </c>
      <c r="C25" s="29">
        <v>1</v>
      </c>
      <c r="D25" s="31" t="s">
        <v>204</v>
      </c>
      <c r="E25" s="31" t="s">
        <v>198</v>
      </c>
      <c r="F25" t="s">
        <v>76</v>
      </c>
      <c r="G25" s="1" t="s">
        <v>183</v>
      </c>
      <c r="H25" s="1" t="s">
        <v>51</v>
      </c>
      <c r="I25" s="30">
        <v>917.67</v>
      </c>
      <c r="J25" t="s">
        <v>118</v>
      </c>
    </row>
    <row r="26" spans="1:10" ht="12.75">
      <c r="A26" s="22" t="s">
        <v>25</v>
      </c>
      <c r="B26" t="s">
        <v>144</v>
      </c>
      <c r="C26" s="29">
        <v>10</v>
      </c>
      <c r="D26" s="31" t="s">
        <v>204</v>
      </c>
      <c r="E26" s="31" t="s">
        <v>198</v>
      </c>
      <c r="F26" t="s">
        <v>76</v>
      </c>
      <c r="G26" s="1" t="s">
        <v>183</v>
      </c>
      <c r="H26" s="1" t="s">
        <v>52</v>
      </c>
      <c r="I26" s="30">
        <v>14471.2</v>
      </c>
      <c r="J26" t="s">
        <v>118</v>
      </c>
    </row>
    <row r="27" spans="1:10" ht="12.75">
      <c r="A27" s="22" t="s">
        <v>25</v>
      </c>
      <c r="B27" t="s">
        <v>145</v>
      </c>
      <c r="C27" s="29"/>
      <c r="D27" s="31" t="s">
        <v>204</v>
      </c>
      <c r="E27" s="31" t="s">
        <v>198</v>
      </c>
      <c r="F27" t="s">
        <v>76</v>
      </c>
      <c r="G27" s="1" t="s">
        <v>183</v>
      </c>
      <c r="H27" s="1" t="s">
        <v>53</v>
      </c>
      <c r="I27" s="30"/>
      <c r="J27" t="s">
        <v>118</v>
      </c>
    </row>
    <row r="28" spans="1:10" ht="12.75">
      <c r="A28" s="22" t="s">
        <v>25</v>
      </c>
      <c r="B28" t="s">
        <v>97</v>
      </c>
      <c r="C28" s="29"/>
      <c r="D28" s="31" t="s">
        <v>204</v>
      </c>
      <c r="E28" s="31" t="s">
        <v>198</v>
      </c>
      <c r="F28" t="s">
        <v>76</v>
      </c>
      <c r="G28" s="1" t="s">
        <v>183</v>
      </c>
      <c r="H28" s="1" t="s">
        <v>83</v>
      </c>
      <c r="I28" s="30"/>
      <c r="J28" t="s">
        <v>118</v>
      </c>
    </row>
    <row r="29" spans="1:10" ht="12.75">
      <c r="A29" s="22" t="s">
        <v>25</v>
      </c>
      <c r="B29" t="s">
        <v>100</v>
      </c>
      <c r="C29" s="29"/>
      <c r="D29" s="31" t="s">
        <v>204</v>
      </c>
      <c r="E29" s="31" t="s">
        <v>198</v>
      </c>
      <c r="F29" t="s">
        <v>76</v>
      </c>
      <c r="G29" s="1" t="s">
        <v>183</v>
      </c>
      <c r="H29" s="1" t="s">
        <v>82</v>
      </c>
      <c r="I29" s="30">
        <v>3279.3</v>
      </c>
      <c r="J29" t="s">
        <v>118</v>
      </c>
    </row>
    <row r="30" spans="1:9" ht="12.75">
      <c r="A30" s="22"/>
      <c r="C30" s="31" t="s">
        <v>205</v>
      </c>
      <c r="D30" s="31" t="s">
        <v>205</v>
      </c>
      <c r="E30" s="31" t="s">
        <v>205</v>
      </c>
      <c r="G30" s="1"/>
      <c r="H30" s="1"/>
      <c r="I30" s="31" t="s">
        <v>205</v>
      </c>
    </row>
    <row r="31" spans="1:10" ht="12.75">
      <c r="A31" s="22" t="s">
        <v>30</v>
      </c>
      <c r="B31" t="s">
        <v>31</v>
      </c>
      <c r="C31" s="29">
        <v>13</v>
      </c>
      <c r="D31" s="31">
        <v>14</v>
      </c>
      <c r="E31" s="31">
        <f>SUM(C31+C35-D31)</f>
        <v>3</v>
      </c>
      <c r="F31" t="s">
        <v>76</v>
      </c>
      <c r="G31" s="22" t="s">
        <v>184</v>
      </c>
      <c r="H31" s="1" t="s">
        <v>200</v>
      </c>
      <c r="I31" s="30">
        <v>14159.11</v>
      </c>
      <c r="J31" t="s">
        <v>118</v>
      </c>
    </row>
    <row r="32" spans="1:10" ht="12.75">
      <c r="A32" s="22" t="s">
        <v>30</v>
      </c>
      <c r="B32" t="s">
        <v>32</v>
      </c>
      <c r="C32" s="29">
        <v>2</v>
      </c>
      <c r="D32" s="31">
        <v>2</v>
      </c>
      <c r="E32" s="31">
        <f>SUM(C32-D32)</f>
        <v>0</v>
      </c>
      <c r="F32" t="s">
        <v>76</v>
      </c>
      <c r="G32" s="22" t="s">
        <v>185</v>
      </c>
      <c r="H32" s="1" t="s">
        <v>55</v>
      </c>
      <c r="I32" s="30">
        <v>1479.24</v>
      </c>
      <c r="J32" t="s">
        <v>118</v>
      </c>
    </row>
    <row r="33" spans="1:10" ht="12.75">
      <c r="A33" s="22" t="s">
        <v>30</v>
      </c>
      <c r="B33" t="s">
        <v>33</v>
      </c>
      <c r="C33" s="29"/>
      <c r="D33" s="31"/>
      <c r="E33" s="31">
        <f>SUM(C33-D33)</f>
        <v>0</v>
      </c>
      <c r="F33" t="s">
        <v>76</v>
      </c>
      <c r="G33" s="22" t="s">
        <v>186</v>
      </c>
      <c r="H33" s="1" t="s">
        <v>56</v>
      </c>
      <c r="I33" s="30"/>
      <c r="J33" t="s">
        <v>118</v>
      </c>
    </row>
    <row r="34" spans="1:10" ht="12.75">
      <c r="A34" s="22" t="s">
        <v>30</v>
      </c>
      <c r="B34" t="s">
        <v>34</v>
      </c>
      <c r="C34" s="29">
        <v>21</v>
      </c>
      <c r="D34" s="31">
        <v>21</v>
      </c>
      <c r="E34" s="31">
        <f>SUM(C34-D34)</f>
        <v>0</v>
      </c>
      <c r="F34" t="s">
        <v>76</v>
      </c>
      <c r="G34" s="22" t="s">
        <v>187</v>
      </c>
      <c r="H34" s="1" t="s">
        <v>57</v>
      </c>
      <c r="I34" s="30">
        <v>81038.76</v>
      </c>
      <c r="J34" t="s">
        <v>118</v>
      </c>
    </row>
    <row r="35" spans="1:10" ht="12.75">
      <c r="A35" s="22" t="s">
        <v>30</v>
      </c>
      <c r="B35" t="s">
        <v>35</v>
      </c>
      <c r="C35" s="29">
        <v>4</v>
      </c>
      <c r="D35" s="31" t="s">
        <v>204</v>
      </c>
      <c r="E35" s="31" t="s">
        <v>201</v>
      </c>
      <c r="F35" t="s">
        <v>76</v>
      </c>
      <c r="G35" s="1" t="s">
        <v>184</v>
      </c>
      <c r="H35" s="1" t="s">
        <v>54</v>
      </c>
      <c r="I35" s="30"/>
      <c r="J35" t="s">
        <v>118</v>
      </c>
    </row>
    <row r="36" spans="1:10" ht="12.75">
      <c r="A36" s="22" t="s">
        <v>30</v>
      </c>
      <c r="B36" t="s">
        <v>36</v>
      </c>
      <c r="C36" s="29">
        <v>10</v>
      </c>
      <c r="D36" s="31">
        <v>10</v>
      </c>
      <c r="E36" s="31">
        <f>SUM(C36-D36)</f>
        <v>0</v>
      </c>
      <c r="F36" t="s">
        <v>76</v>
      </c>
      <c r="G36" s="22" t="s">
        <v>188</v>
      </c>
      <c r="H36" s="1" t="s">
        <v>58</v>
      </c>
      <c r="I36" s="30">
        <v>32990.67</v>
      </c>
      <c r="J36" t="s">
        <v>118</v>
      </c>
    </row>
    <row r="37" spans="1:10" ht="12.75">
      <c r="A37" s="22" t="s">
        <v>37</v>
      </c>
      <c r="B37" t="s">
        <v>87</v>
      </c>
      <c r="C37" s="29">
        <v>1</v>
      </c>
      <c r="D37" s="31">
        <v>1</v>
      </c>
      <c r="E37" s="31">
        <f>SUM(C37-D37)</f>
        <v>0</v>
      </c>
      <c r="F37" t="s">
        <v>75</v>
      </c>
      <c r="G37" s="22" t="s">
        <v>189</v>
      </c>
      <c r="H37" s="1" t="s">
        <v>59</v>
      </c>
      <c r="I37" s="30">
        <v>2291.4</v>
      </c>
      <c r="J37" t="s">
        <v>118</v>
      </c>
    </row>
    <row r="38" spans="1:10" ht="12.75">
      <c r="A38" s="22" t="s">
        <v>37</v>
      </c>
      <c r="B38" t="s">
        <v>38</v>
      </c>
      <c r="C38" s="29">
        <v>1</v>
      </c>
      <c r="D38" s="31">
        <v>1</v>
      </c>
      <c r="E38" s="31">
        <f>SUM(C38-D38)</f>
        <v>0</v>
      </c>
      <c r="F38" t="s">
        <v>76</v>
      </c>
      <c r="G38" s="22" t="s">
        <v>190</v>
      </c>
      <c r="H38" s="1" t="s">
        <v>60</v>
      </c>
      <c r="I38" s="30">
        <v>568.11</v>
      </c>
      <c r="J38" t="s">
        <v>118</v>
      </c>
    </row>
    <row r="39" spans="1:9" ht="12.75">
      <c r="A39" s="22"/>
      <c r="C39" s="31" t="s">
        <v>205</v>
      </c>
      <c r="D39" s="31" t="s">
        <v>205</v>
      </c>
      <c r="E39" s="31" t="s">
        <v>205</v>
      </c>
      <c r="G39" s="1"/>
      <c r="H39" s="1"/>
      <c r="I39" s="31" t="s">
        <v>205</v>
      </c>
    </row>
    <row r="40" spans="1:10" ht="12.75">
      <c r="A40" s="22" t="s">
        <v>39</v>
      </c>
      <c r="B40" t="s">
        <v>13</v>
      </c>
      <c r="C40" s="29">
        <v>8</v>
      </c>
      <c r="D40" s="31">
        <v>38</v>
      </c>
      <c r="E40" s="31">
        <f>SUM(C40+C41+C42+C13+C14+C15+C16-D40)</f>
        <v>0</v>
      </c>
      <c r="F40" t="s">
        <v>75</v>
      </c>
      <c r="G40" s="22" t="s">
        <v>178</v>
      </c>
      <c r="H40" s="1" t="s">
        <v>196</v>
      </c>
      <c r="I40" s="30">
        <v>3613.22</v>
      </c>
      <c r="J40" t="s">
        <v>118</v>
      </c>
    </row>
    <row r="41" spans="1:10" ht="12.75">
      <c r="A41" s="22" t="s">
        <v>39</v>
      </c>
      <c r="B41" t="s">
        <v>16</v>
      </c>
      <c r="C41" s="29">
        <v>1</v>
      </c>
      <c r="D41" s="31" t="s">
        <v>204</v>
      </c>
      <c r="E41" s="31" t="s">
        <v>197</v>
      </c>
      <c r="F41" t="s">
        <v>75</v>
      </c>
      <c r="G41" s="1" t="s">
        <v>178</v>
      </c>
      <c r="H41" s="1" t="s">
        <v>62</v>
      </c>
      <c r="I41" s="30">
        <v>294.8</v>
      </c>
      <c r="J41" t="s">
        <v>118</v>
      </c>
    </row>
    <row r="42" spans="1:10" ht="12.75">
      <c r="A42" s="22" t="s">
        <v>39</v>
      </c>
      <c r="B42" t="s">
        <v>40</v>
      </c>
      <c r="C42" s="29">
        <v>9</v>
      </c>
      <c r="D42" s="31" t="s">
        <v>204</v>
      </c>
      <c r="E42" s="31" t="s">
        <v>197</v>
      </c>
      <c r="F42" t="s">
        <v>75</v>
      </c>
      <c r="G42" s="1" t="s">
        <v>178</v>
      </c>
      <c r="H42" s="1" t="s">
        <v>63</v>
      </c>
      <c r="I42" s="30">
        <v>2358.14</v>
      </c>
      <c r="J42" t="s">
        <v>118</v>
      </c>
    </row>
    <row r="43" spans="1:9" ht="12.75">
      <c r="A43" s="22"/>
      <c r="C43" s="31" t="s">
        <v>205</v>
      </c>
      <c r="D43" s="31" t="s">
        <v>205</v>
      </c>
      <c r="E43" s="31" t="s">
        <v>205</v>
      </c>
      <c r="G43" s="1"/>
      <c r="H43" s="1"/>
      <c r="I43" s="31" t="s">
        <v>205</v>
      </c>
    </row>
    <row r="44" spans="1:10" ht="12.75">
      <c r="A44" s="22" t="s">
        <v>101</v>
      </c>
      <c r="B44" t="s">
        <v>104</v>
      </c>
      <c r="C44" s="29">
        <v>1</v>
      </c>
      <c r="D44" s="31"/>
      <c r="E44" s="31">
        <f>SUM(C44+C45+C46+C47-D44)</f>
        <v>1</v>
      </c>
      <c r="F44" t="s">
        <v>76</v>
      </c>
      <c r="G44" s="22" t="s">
        <v>191</v>
      </c>
      <c r="H44" s="1" t="s">
        <v>203</v>
      </c>
      <c r="I44" s="30"/>
      <c r="J44" t="s">
        <v>118</v>
      </c>
    </row>
    <row r="45" spans="1:10" ht="12.75">
      <c r="A45" s="22" t="s">
        <v>101</v>
      </c>
      <c r="B45" t="s">
        <v>105</v>
      </c>
      <c r="C45" s="29"/>
      <c r="D45" s="31" t="s">
        <v>204</v>
      </c>
      <c r="E45" s="31" t="s">
        <v>202</v>
      </c>
      <c r="F45" t="s">
        <v>75</v>
      </c>
      <c r="G45" s="1" t="s">
        <v>191</v>
      </c>
      <c r="H45" s="1" t="s">
        <v>106</v>
      </c>
      <c r="I45" s="30"/>
      <c r="J45" t="s">
        <v>118</v>
      </c>
    </row>
    <row r="46" spans="1:10" ht="12.75">
      <c r="A46" s="22" t="s">
        <v>101</v>
      </c>
      <c r="B46" t="s">
        <v>102</v>
      </c>
      <c r="C46" s="29"/>
      <c r="D46" s="31" t="s">
        <v>204</v>
      </c>
      <c r="E46" s="31" t="s">
        <v>202</v>
      </c>
      <c r="F46" t="s">
        <v>75</v>
      </c>
      <c r="G46" s="1" t="s">
        <v>191</v>
      </c>
      <c r="H46" s="1" t="s">
        <v>156</v>
      </c>
      <c r="I46" s="30"/>
      <c r="J46" t="s">
        <v>118</v>
      </c>
    </row>
    <row r="47" spans="1:10" ht="12.75">
      <c r="A47" s="22" t="s">
        <v>101</v>
      </c>
      <c r="B47" t="s">
        <v>107</v>
      </c>
      <c r="C47" s="29"/>
      <c r="D47" s="31" t="s">
        <v>204</v>
      </c>
      <c r="E47" s="31" t="s">
        <v>202</v>
      </c>
      <c r="F47" t="s">
        <v>76</v>
      </c>
      <c r="G47" s="1" t="s">
        <v>191</v>
      </c>
      <c r="H47" s="1" t="s">
        <v>157</v>
      </c>
      <c r="I47" s="30"/>
      <c r="J47" t="s">
        <v>118</v>
      </c>
    </row>
    <row r="48" spans="1:8" ht="12.75">
      <c r="A48" s="22"/>
      <c r="H48" s="1"/>
    </row>
    <row r="49" spans="1:8" ht="12.75">
      <c r="A49" s="40">
        <v>38777</v>
      </c>
      <c r="B49" s="35" t="s">
        <v>209</v>
      </c>
      <c r="H49" s="1"/>
    </row>
    <row r="50" spans="1:8" ht="12.75">
      <c r="A50" s="40">
        <v>38798</v>
      </c>
      <c r="B50" s="41" t="s">
        <v>210</v>
      </c>
      <c r="H50" s="1"/>
    </row>
    <row r="51" spans="1:10" ht="12.75">
      <c r="A51" s="40">
        <v>38891</v>
      </c>
      <c r="B51" s="35" t="s">
        <v>208</v>
      </c>
      <c r="C51" s="3">
        <f>SUM(C4:C47)</f>
        <v>187</v>
      </c>
      <c r="D51" s="4">
        <f>SUM(D4:D47)</f>
        <v>177</v>
      </c>
      <c r="E51" s="4">
        <f>SUM(E4+E7+E8+E10+E17+E18+E19+E21+E24+E31+E32+E33+E34+E36+E37+E38+E40+E44)</f>
        <v>10</v>
      </c>
      <c r="H51" s="1"/>
      <c r="I51" s="19">
        <f>SUM(I4:I47)</f>
        <v>244743.06</v>
      </c>
      <c r="J51" t="s">
        <v>118</v>
      </c>
    </row>
    <row r="52" ht="12.75">
      <c r="B52" s="5" t="s">
        <v>77</v>
      </c>
    </row>
    <row r="53" spans="3:9" ht="12.75"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85</v>
      </c>
      <c r="D54" s="2"/>
      <c r="E54" s="2"/>
      <c r="F54" s="2"/>
      <c r="G54" s="2"/>
      <c r="H54" s="2"/>
      <c r="I54" s="18">
        <f>SUM(I7+I10+I13+I14+I15+I16+I17+I18+I19+I37+I40+I41+I42+I45+I46)</f>
        <v>63561.600000000006</v>
      </c>
      <c r="J54" t="s">
        <v>118</v>
      </c>
    </row>
    <row r="55" spans="2:10" ht="12.75">
      <c r="B55" s="11" t="s">
        <v>79</v>
      </c>
      <c r="C55" s="2">
        <f>SUM(C4+C5+C21+C22)</f>
        <v>16</v>
      </c>
      <c r="D55" s="2"/>
      <c r="E55" s="2"/>
      <c r="F55" s="2"/>
      <c r="G55" s="2"/>
      <c r="H55" s="2"/>
      <c r="I55" s="18">
        <f>SUM(I4+I5+I21+I22)</f>
        <v>13432.36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86</v>
      </c>
      <c r="D56" s="2"/>
      <c r="E56" s="2"/>
      <c r="F56" s="2"/>
      <c r="G56" s="2"/>
      <c r="H56" s="2"/>
      <c r="I56" s="18">
        <f>SUM(I6+I8+I9+I11+I24+I25+I26+I27+I28+I29+I31+I32+I33+I34+I35+I36+I38+I44+I47)</f>
        <v>167749.09999999998</v>
      </c>
      <c r="J56" t="s">
        <v>118</v>
      </c>
    </row>
    <row r="57" spans="2:10" ht="12.75">
      <c r="B57" s="11" t="s">
        <v>84</v>
      </c>
      <c r="C57" s="3">
        <f>SUM(C54:C56)</f>
        <v>187</v>
      </c>
      <c r="D57" s="3"/>
      <c r="E57" s="3"/>
      <c r="F57" s="3"/>
      <c r="G57" s="3"/>
      <c r="H57" s="3"/>
      <c r="I57" s="19">
        <f>SUM(I54:I56)</f>
        <v>244743.06</v>
      </c>
      <c r="J57" t="s">
        <v>118</v>
      </c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72" r:id="rId2"/>
  <headerFooter alignWithMargins="0">
    <oddHeader>&amp;C&amp;"Arial,Fett"&amp;12&amp;EÜbersicht der Fallzahlen und des Ausgabe-IST's - RSD A - Februar 2006</oddHeader>
    <oddFooter xml:space="preserve">&amp;R&amp;8&amp;UDiese Aufstellung finden Sie auch unter :                           
&amp;UJugTransfer / FaRef.4(...) / FB 4 Haushalt / Hze Statistik / HzE Statistik 2006 / HzE Statistik 0206 / Tabelle RSD A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1.421875" style="1" customWidth="1"/>
    <col min="4" max="4" width="9.00390625" style="1" customWidth="1"/>
    <col min="5" max="5" width="11.7109375" style="1" customWidth="1"/>
    <col min="6" max="6" width="2.28125" style="0" customWidth="1"/>
    <col min="7" max="7" width="8.7109375" style="0" customWidth="1"/>
    <col min="8" max="8" width="18.8515625" style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141</v>
      </c>
      <c r="C1" s="32" t="s">
        <v>70</v>
      </c>
      <c r="D1" s="34" t="s">
        <v>70</v>
      </c>
      <c r="E1" s="34" t="s">
        <v>164</v>
      </c>
      <c r="I1" s="4" t="s">
        <v>171</v>
      </c>
    </row>
    <row r="2" spans="1:9" ht="12.75">
      <c r="A2" s="4" t="s">
        <v>168</v>
      </c>
      <c r="C2" s="32" t="s">
        <v>160</v>
      </c>
      <c r="D2" s="34" t="s">
        <v>162</v>
      </c>
      <c r="E2" s="34" t="s">
        <v>165</v>
      </c>
      <c r="G2" s="3" t="s">
        <v>172</v>
      </c>
      <c r="I2" s="4" t="s">
        <v>116</v>
      </c>
    </row>
    <row r="3" spans="1:9" ht="12.75">
      <c r="A3" s="4" t="s">
        <v>169</v>
      </c>
      <c r="B3" s="4" t="s">
        <v>0</v>
      </c>
      <c r="C3" s="32" t="s">
        <v>161</v>
      </c>
      <c r="D3" s="34" t="s">
        <v>163</v>
      </c>
      <c r="E3" s="34" t="s">
        <v>163</v>
      </c>
      <c r="G3" s="3" t="s">
        <v>173</v>
      </c>
      <c r="H3" s="4" t="s">
        <v>115</v>
      </c>
      <c r="I3" s="33">
        <v>38749</v>
      </c>
    </row>
    <row r="4" spans="1:10" ht="12.75">
      <c r="A4" s="2" t="s">
        <v>7</v>
      </c>
      <c r="B4" t="s">
        <v>88</v>
      </c>
      <c r="C4" s="31"/>
      <c r="D4" s="31">
        <v>8</v>
      </c>
      <c r="E4" s="31">
        <f>SUM(C4+C5+C6-D4)</f>
        <v>1</v>
      </c>
      <c r="F4" t="s">
        <v>74</v>
      </c>
      <c r="G4" s="22" t="s">
        <v>174</v>
      </c>
      <c r="H4" s="1" t="s">
        <v>193</v>
      </c>
      <c r="I4" s="30"/>
      <c r="J4" t="s">
        <v>118</v>
      </c>
    </row>
    <row r="5" spans="1:10" ht="12.75">
      <c r="A5" s="2" t="s">
        <v>8</v>
      </c>
      <c r="B5" t="s">
        <v>89</v>
      </c>
      <c r="C5" s="31">
        <v>9</v>
      </c>
      <c r="D5" s="31" t="s">
        <v>204</v>
      </c>
      <c r="E5" s="31" t="s">
        <v>194</v>
      </c>
      <c r="F5" t="s">
        <v>74</v>
      </c>
      <c r="G5" s="1" t="s">
        <v>174</v>
      </c>
      <c r="H5" s="1" t="s">
        <v>42</v>
      </c>
      <c r="I5" s="30">
        <v>2443.09</v>
      </c>
      <c r="J5" t="s">
        <v>118</v>
      </c>
    </row>
    <row r="6" spans="1:10" ht="12.75">
      <c r="A6" s="2" t="s">
        <v>90</v>
      </c>
      <c r="B6" t="s">
        <v>91</v>
      </c>
      <c r="C6" s="31"/>
      <c r="D6" s="31" t="s">
        <v>204</v>
      </c>
      <c r="E6" s="31" t="s">
        <v>194</v>
      </c>
      <c r="F6" t="s">
        <v>76</v>
      </c>
      <c r="G6" s="1" t="s">
        <v>174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31"/>
      <c r="D7" s="31"/>
      <c r="E7" s="31">
        <f>SUM(C7-D7)</f>
        <v>0</v>
      </c>
      <c r="F7" t="s">
        <v>75</v>
      </c>
      <c r="G7" s="22" t="s">
        <v>175</v>
      </c>
      <c r="H7" s="1" t="s">
        <v>64</v>
      </c>
      <c r="I7" s="30"/>
      <c r="J7" t="s">
        <v>118</v>
      </c>
    </row>
    <row r="8" spans="1:10" ht="12.75">
      <c r="A8" s="2" t="s">
        <v>11</v>
      </c>
      <c r="B8" t="s">
        <v>166</v>
      </c>
      <c r="C8" s="31"/>
      <c r="D8" s="31">
        <v>9</v>
      </c>
      <c r="E8" s="31">
        <f>SUM(C8+C9+C11-D8)</f>
        <v>-5</v>
      </c>
      <c r="F8" t="s">
        <v>76</v>
      </c>
      <c r="G8" s="22" t="s">
        <v>176</v>
      </c>
      <c r="H8" s="1" t="s">
        <v>192</v>
      </c>
      <c r="I8" s="30">
        <v>6177.72</v>
      </c>
      <c r="J8" t="s">
        <v>118</v>
      </c>
    </row>
    <row r="9" spans="1:10" ht="12.75">
      <c r="A9" s="2" t="s">
        <v>11</v>
      </c>
      <c r="B9" t="s">
        <v>206</v>
      </c>
      <c r="C9" s="31">
        <v>4</v>
      </c>
      <c r="D9" s="31" t="s">
        <v>204</v>
      </c>
      <c r="E9" s="31" t="s">
        <v>195</v>
      </c>
      <c r="F9" t="s">
        <v>76</v>
      </c>
      <c r="G9" s="1" t="s">
        <v>176</v>
      </c>
      <c r="H9" s="1" t="s">
        <v>108</v>
      </c>
      <c r="I9" s="30">
        <v>11854.38</v>
      </c>
      <c r="J9" t="s">
        <v>118</v>
      </c>
    </row>
    <row r="10" spans="1:10" ht="12.75">
      <c r="A10" s="2" t="s">
        <v>93</v>
      </c>
      <c r="B10" t="s">
        <v>94</v>
      </c>
      <c r="C10" s="31"/>
      <c r="D10" s="31"/>
      <c r="E10" s="31">
        <f>SUM(C10-D10)</f>
        <v>0</v>
      </c>
      <c r="F10" t="s">
        <v>75</v>
      </c>
      <c r="G10" s="22" t="s">
        <v>177</v>
      </c>
      <c r="H10" s="1" t="s">
        <v>95</v>
      </c>
      <c r="I10" s="30"/>
      <c r="J10" t="s">
        <v>118</v>
      </c>
    </row>
    <row r="11" spans="1:10" ht="12.75">
      <c r="A11" s="2" t="s">
        <v>113</v>
      </c>
      <c r="B11" t="s">
        <v>114</v>
      </c>
      <c r="C11" s="31"/>
      <c r="D11" s="31" t="s">
        <v>204</v>
      </c>
      <c r="E11" s="31" t="s">
        <v>195</v>
      </c>
      <c r="F11" t="s">
        <v>76</v>
      </c>
      <c r="G11" s="1" t="s">
        <v>176</v>
      </c>
      <c r="H11" s="1" t="s">
        <v>109</v>
      </c>
      <c r="I11" s="30"/>
      <c r="J11" t="s">
        <v>118</v>
      </c>
    </row>
    <row r="12" spans="1:9" ht="12.75">
      <c r="A12" s="2"/>
      <c r="C12" s="31" t="s">
        <v>205</v>
      </c>
      <c r="D12" s="31" t="s">
        <v>205</v>
      </c>
      <c r="E12" s="31" t="s">
        <v>205</v>
      </c>
      <c r="G12" s="1"/>
      <c r="I12" s="31" t="s">
        <v>205</v>
      </c>
    </row>
    <row r="13" spans="1:10" ht="12.75">
      <c r="A13" s="2" t="s">
        <v>12</v>
      </c>
      <c r="B13" t="s">
        <v>13</v>
      </c>
      <c r="C13" s="31">
        <v>16</v>
      </c>
      <c r="D13" s="31" t="s">
        <v>204</v>
      </c>
      <c r="E13" s="31" t="s">
        <v>197</v>
      </c>
      <c r="F13" t="s">
        <v>75</v>
      </c>
      <c r="G13" s="1" t="s">
        <v>178</v>
      </c>
      <c r="H13" s="1" t="s">
        <v>44</v>
      </c>
      <c r="I13" s="30">
        <v>4188.96</v>
      </c>
      <c r="J13" t="s">
        <v>118</v>
      </c>
    </row>
    <row r="14" spans="1:10" ht="12.75">
      <c r="A14" s="2" t="s">
        <v>12</v>
      </c>
      <c r="B14" t="s">
        <v>14</v>
      </c>
      <c r="C14" s="31">
        <v>1</v>
      </c>
      <c r="D14" s="31" t="s">
        <v>204</v>
      </c>
      <c r="E14" s="31" t="s">
        <v>197</v>
      </c>
      <c r="F14" t="s">
        <v>75</v>
      </c>
      <c r="G14" s="1" t="s">
        <v>178</v>
      </c>
      <c r="H14" s="1" t="s">
        <v>45</v>
      </c>
      <c r="I14" s="30">
        <v>915.39</v>
      </c>
      <c r="J14" t="s">
        <v>118</v>
      </c>
    </row>
    <row r="15" spans="1:10" ht="12.75">
      <c r="A15" s="2" t="s">
        <v>12</v>
      </c>
      <c r="B15" t="s">
        <v>15</v>
      </c>
      <c r="C15" s="31">
        <v>1</v>
      </c>
      <c r="D15" s="31" t="s">
        <v>204</v>
      </c>
      <c r="E15" s="31" t="s">
        <v>197</v>
      </c>
      <c r="F15" t="s">
        <v>75</v>
      </c>
      <c r="G15" s="1" t="s">
        <v>178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31">
        <v>4</v>
      </c>
      <c r="D16" s="31" t="s">
        <v>204</v>
      </c>
      <c r="E16" s="31" t="s">
        <v>197</v>
      </c>
      <c r="F16" t="s">
        <v>75</v>
      </c>
      <c r="G16" s="1" t="s">
        <v>178</v>
      </c>
      <c r="H16" s="1" t="s">
        <v>47</v>
      </c>
      <c r="I16" s="30">
        <v>281.92</v>
      </c>
      <c r="J16" t="s">
        <v>118</v>
      </c>
    </row>
    <row r="17" spans="1:10" ht="12.75">
      <c r="A17" s="2" t="s">
        <v>17</v>
      </c>
      <c r="B17" t="s">
        <v>18</v>
      </c>
      <c r="C17" s="31">
        <v>1</v>
      </c>
      <c r="D17" s="31">
        <v>1</v>
      </c>
      <c r="E17" s="31">
        <f>SUM(C17-D17)</f>
        <v>0</v>
      </c>
      <c r="F17" t="s">
        <v>75</v>
      </c>
      <c r="G17" s="22" t="s">
        <v>179</v>
      </c>
      <c r="H17" s="1" t="s">
        <v>43</v>
      </c>
      <c r="I17" s="30">
        <v>907.92</v>
      </c>
      <c r="J17" t="s">
        <v>118</v>
      </c>
    </row>
    <row r="18" spans="1:10" ht="12.75">
      <c r="A18" s="2" t="s">
        <v>19</v>
      </c>
      <c r="B18" t="s">
        <v>20</v>
      </c>
      <c r="C18" s="31">
        <v>6</v>
      </c>
      <c r="D18" s="31">
        <v>5</v>
      </c>
      <c r="E18" s="31">
        <f>SUM(C18-D18)</f>
        <v>1</v>
      </c>
      <c r="F18" t="s">
        <v>75</v>
      </c>
      <c r="G18" s="22" t="s">
        <v>180</v>
      </c>
      <c r="H18" s="1" t="s">
        <v>48</v>
      </c>
      <c r="I18" s="30">
        <v>291.44</v>
      </c>
      <c r="J18" t="s">
        <v>118</v>
      </c>
    </row>
    <row r="19" spans="1:10" ht="12.75">
      <c r="A19" s="2" t="s">
        <v>21</v>
      </c>
      <c r="B19" t="s">
        <v>22</v>
      </c>
      <c r="C19" s="31">
        <v>36</v>
      </c>
      <c r="D19" s="31">
        <v>41</v>
      </c>
      <c r="E19" s="31">
        <f>SUM(C19-D19)</f>
        <v>-5</v>
      </c>
      <c r="F19" t="s">
        <v>75</v>
      </c>
      <c r="G19" s="22" t="s">
        <v>181</v>
      </c>
      <c r="H19" s="1" t="s">
        <v>49</v>
      </c>
      <c r="I19" s="30">
        <v>6355.36</v>
      </c>
      <c r="J19" t="s">
        <v>118</v>
      </c>
    </row>
    <row r="20" spans="1:9" ht="12.75">
      <c r="A20" s="2"/>
      <c r="C20" s="31" t="s">
        <v>205</v>
      </c>
      <c r="D20" s="31" t="s">
        <v>205</v>
      </c>
      <c r="E20" s="31" t="s">
        <v>205</v>
      </c>
      <c r="G20" s="1"/>
      <c r="I20" s="31" t="s">
        <v>205</v>
      </c>
    </row>
    <row r="21" spans="1:10" ht="12.75">
      <c r="A21" s="2" t="s">
        <v>23</v>
      </c>
      <c r="B21" t="s">
        <v>24</v>
      </c>
      <c r="C21" s="31">
        <v>18</v>
      </c>
      <c r="D21" s="31">
        <v>17</v>
      </c>
      <c r="E21" s="31">
        <f>SUM(C21-D21)</f>
        <v>1</v>
      </c>
      <c r="F21" t="s">
        <v>74</v>
      </c>
      <c r="G21" s="22" t="s">
        <v>182</v>
      </c>
      <c r="H21" s="1" t="s">
        <v>50</v>
      </c>
      <c r="I21" s="30">
        <v>19167.59</v>
      </c>
      <c r="J21" t="s">
        <v>118</v>
      </c>
    </row>
    <row r="22" spans="1:10" ht="12.75">
      <c r="A22" s="2" t="s">
        <v>99</v>
      </c>
      <c r="B22" t="s">
        <v>98</v>
      </c>
      <c r="C22" s="31"/>
      <c r="D22" s="31" t="s">
        <v>204</v>
      </c>
      <c r="E22" s="31" t="s">
        <v>198</v>
      </c>
      <c r="F22" t="s">
        <v>74</v>
      </c>
      <c r="G22" s="1" t="s">
        <v>183</v>
      </c>
      <c r="H22" s="1" t="s">
        <v>96</v>
      </c>
      <c r="I22" s="30"/>
      <c r="J22" t="s">
        <v>118</v>
      </c>
    </row>
    <row r="23" spans="1:9" ht="12.75">
      <c r="A23" s="2"/>
      <c r="C23" s="31" t="s">
        <v>205</v>
      </c>
      <c r="D23" s="31" t="s">
        <v>205</v>
      </c>
      <c r="E23" s="31" t="s">
        <v>205</v>
      </c>
      <c r="G23" s="1"/>
      <c r="I23" s="31" t="s">
        <v>205</v>
      </c>
    </row>
    <row r="24" spans="1:10" ht="12.75">
      <c r="A24" s="2" t="s">
        <v>25</v>
      </c>
      <c r="B24" t="s">
        <v>143</v>
      </c>
      <c r="C24" s="31">
        <v>24</v>
      </c>
      <c r="D24" s="31">
        <v>32</v>
      </c>
      <c r="E24" s="31">
        <f>SUM(C24+C25+C26+C27+C28+C29+C22-D24)</f>
        <v>4</v>
      </c>
      <c r="F24" t="s">
        <v>76</v>
      </c>
      <c r="G24" s="22" t="s">
        <v>183</v>
      </c>
      <c r="H24" s="1" t="s">
        <v>199</v>
      </c>
      <c r="I24" s="30">
        <v>15524.25</v>
      </c>
      <c r="J24" t="s">
        <v>118</v>
      </c>
    </row>
    <row r="25" spans="1:10" ht="12.75">
      <c r="A25" s="2" t="s">
        <v>25</v>
      </c>
      <c r="B25" t="s">
        <v>27</v>
      </c>
      <c r="C25" s="31"/>
      <c r="D25" s="31" t="s">
        <v>204</v>
      </c>
      <c r="E25" s="31" t="s">
        <v>198</v>
      </c>
      <c r="F25" t="s">
        <v>76</v>
      </c>
      <c r="G25" s="1" t="s">
        <v>183</v>
      </c>
      <c r="H25" s="1" t="s">
        <v>51</v>
      </c>
      <c r="I25" s="30"/>
      <c r="J25" t="s">
        <v>118</v>
      </c>
    </row>
    <row r="26" spans="1:10" ht="12.75">
      <c r="A26" s="2" t="s">
        <v>25</v>
      </c>
      <c r="B26" t="s">
        <v>144</v>
      </c>
      <c r="C26" s="31">
        <v>7</v>
      </c>
      <c r="D26" s="31" t="s">
        <v>204</v>
      </c>
      <c r="E26" s="31" t="s">
        <v>198</v>
      </c>
      <c r="F26" t="s">
        <v>76</v>
      </c>
      <c r="G26" s="1" t="s">
        <v>183</v>
      </c>
      <c r="H26" s="1" t="s">
        <v>52</v>
      </c>
      <c r="I26" s="30">
        <v>6458.9</v>
      </c>
      <c r="J26" t="s">
        <v>118</v>
      </c>
    </row>
    <row r="27" spans="1:10" ht="12.75">
      <c r="A27" s="2" t="s">
        <v>25</v>
      </c>
      <c r="B27" t="s">
        <v>145</v>
      </c>
      <c r="C27" s="31">
        <v>4</v>
      </c>
      <c r="D27" s="31" t="s">
        <v>204</v>
      </c>
      <c r="E27" s="31" t="s">
        <v>198</v>
      </c>
      <c r="F27" t="s">
        <v>76</v>
      </c>
      <c r="G27" s="1" t="s">
        <v>183</v>
      </c>
      <c r="H27" s="1" t="s">
        <v>53</v>
      </c>
      <c r="I27" s="30"/>
      <c r="J27" t="s">
        <v>118</v>
      </c>
    </row>
    <row r="28" spans="1:10" ht="12.75">
      <c r="A28" s="2" t="s">
        <v>25</v>
      </c>
      <c r="B28" t="s">
        <v>97</v>
      </c>
      <c r="C28" s="31">
        <v>1</v>
      </c>
      <c r="D28" s="31" t="s">
        <v>204</v>
      </c>
      <c r="E28" s="31" t="s">
        <v>198</v>
      </c>
      <c r="F28" t="s">
        <v>76</v>
      </c>
      <c r="G28" s="1" t="s">
        <v>183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31"/>
      <c r="D29" s="31" t="s">
        <v>204</v>
      </c>
      <c r="E29" s="31" t="s">
        <v>198</v>
      </c>
      <c r="F29" t="s">
        <v>76</v>
      </c>
      <c r="G29" s="1" t="s">
        <v>183</v>
      </c>
      <c r="H29" s="1" t="s">
        <v>82</v>
      </c>
      <c r="I29" s="30">
        <v>3068.52</v>
      </c>
      <c r="J29" t="s">
        <v>118</v>
      </c>
    </row>
    <row r="30" spans="1:9" ht="12.75">
      <c r="A30" s="2"/>
      <c r="C30" s="31" t="s">
        <v>205</v>
      </c>
      <c r="D30" s="31" t="s">
        <v>205</v>
      </c>
      <c r="E30" s="31" t="s">
        <v>205</v>
      </c>
      <c r="G30" s="1"/>
      <c r="I30" s="31" t="s">
        <v>205</v>
      </c>
    </row>
    <row r="31" spans="1:10" ht="12.75">
      <c r="A31" s="2" t="s">
        <v>30</v>
      </c>
      <c r="B31" t="s">
        <v>31</v>
      </c>
      <c r="C31" s="31">
        <v>9</v>
      </c>
      <c r="D31" s="31">
        <v>16</v>
      </c>
      <c r="E31" s="31">
        <f>SUM(C31+C35-D31)</f>
        <v>-1</v>
      </c>
      <c r="F31" t="s">
        <v>76</v>
      </c>
      <c r="G31" s="22" t="s">
        <v>184</v>
      </c>
      <c r="H31" s="1" t="s">
        <v>200</v>
      </c>
      <c r="I31" s="30">
        <v>41959.17</v>
      </c>
      <c r="J31" t="s">
        <v>118</v>
      </c>
    </row>
    <row r="32" spans="1:10" ht="12.75">
      <c r="A32" s="2" t="s">
        <v>30</v>
      </c>
      <c r="B32" t="s">
        <v>32</v>
      </c>
      <c r="C32" s="31">
        <v>1</v>
      </c>
      <c r="D32" s="31">
        <v>1</v>
      </c>
      <c r="E32" s="31">
        <f>SUM(C32-D32)</f>
        <v>0</v>
      </c>
      <c r="F32" t="s">
        <v>76</v>
      </c>
      <c r="G32" s="22" t="s">
        <v>185</v>
      </c>
      <c r="H32" s="1" t="s">
        <v>55</v>
      </c>
      <c r="I32" s="30">
        <v>6717.52</v>
      </c>
      <c r="J32" t="s">
        <v>118</v>
      </c>
    </row>
    <row r="33" spans="1:10" ht="12.75">
      <c r="A33" s="2" t="s">
        <v>30</v>
      </c>
      <c r="B33" t="s">
        <v>33</v>
      </c>
      <c r="C33" s="31">
        <v>15</v>
      </c>
      <c r="D33" s="31">
        <v>11</v>
      </c>
      <c r="E33" s="31">
        <f>SUM(C33-D33)</f>
        <v>4</v>
      </c>
      <c r="F33" t="s">
        <v>76</v>
      </c>
      <c r="G33" s="22" t="s">
        <v>186</v>
      </c>
      <c r="H33" s="1" t="s">
        <v>56</v>
      </c>
      <c r="I33" s="30">
        <v>44427.34</v>
      </c>
      <c r="J33" t="s">
        <v>118</v>
      </c>
    </row>
    <row r="34" spans="1:10" ht="12.75">
      <c r="A34" s="2" t="s">
        <v>30</v>
      </c>
      <c r="B34" t="s">
        <v>34</v>
      </c>
      <c r="C34" s="31">
        <v>46</v>
      </c>
      <c r="D34" s="31">
        <v>50</v>
      </c>
      <c r="E34" s="31">
        <f>SUM(C34-D34)</f>
        <v>-4</v>
      </c>
      <c r="F34" t="s">
        <v>76</v>
      </c>
      <c r="G34" s="22" t="s">
        <v>187</v>
      </c>
      <c r="H34" s="1" t="s">
        <v>57</v>
      </c>
      <c r="I34" s="30">
        <v>275930.46</v>
      </c>
      <c r="J34" t="s">
        <v>118</v>
      </c>
    </row>
    <row r="35" spans="1:10" ht="12.75">
      <c r="A35" s="2" t="s">
        <v>30</v>
      </c>
      <c r="B35" t="s">
        <v>35</v>
      </c>
      <c r="C35" s="31">
        <v>6</v>
      </c>
      <c r="D35" s="31" t="s">
        <v>204</v>
      </c>
      <c r="E35" s="31" t="s">
        <v>201</v>
      </c>
      <c r="F35" t="s">
        <v>76</v>
      </c>
      <c r="G35" s="1" t="s">
        <v>184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31">
        <v>7</v>
      </c>
      <c r="D36" s="31">
        <v>9</v>
      </c>
      <c r="E36" s="31">
        <f>SUM(C36-D36)</f>
        <v>-2</v>
      </c>
      <c r="F36" t="s">
        <v>76</v>
      </c>
      <c r="G36" s="22" t="s">
        <v>188</v>
      </c>
      <c r="H36" s="1" t="s">
        <v>58</v>
      </c>
      <c r="I36" s="30">
        <v>16675.9</v>
      </c>
      <c r="J36" t="s">
        <v>118</v>
      </c>
    </row>
    <row r="37" spans="1:10" ht="12.75">
      <c r="A37" s="2" t="s">
        <v>37</v>
      </c>
      <c r="B37" t="s">
        <v>87</v>
      </c>
      <c r="C37" s="31">
        <v>3</v>
      </c>
      <c r="D37" s="31">
        <v>1</v>
      </c>
      <c r="E37" s="31">
        <f>SUM(C37-D37)</f>
        <v>2</v>
      </c>
      <c r="F37" t="s">
        <v>75</v>
      </c>
      <c r="G37" s="22" t="s">
        <v>189</v>
      </c>
      <c r="H37" s="1" t="s">
        <v>59</v>
      </c>
      <c r="I37" s="30">
        <v>1097.7</v>
      </c>
      <c r="J37" t="s">
        <v>118</v>
      </c>
    </row>
    <row r="38" spans="1:10" ht="12.75">
      <c r="A38" s="2" t="s">
        <v>37</v>
      </c>
      <c r="B38" t="s">
        <v>38</v>
      </c>
      <c r="C38" s="31">
        <v>2</v>
      </c>
      <c r="D38" s="31">
        <v>4</v>
      </c>
      <c r="E38" s="31">
        <f>SUM(C38-D38)</f>
        <v>-2</v>
      </c>
      <c r="F38" t="s">
        <v>76</v>
      </c>
      <c r="G38" s="22" t="s">
        <v>190</v>
      </c>
      <c r="H38" s="1" t="s">
        <v>60</v>
      </c>
      <c r="I38" s="30">
        <v>9218.44</v>
      </c>
      <c r="J38" t="s">
        <v>118</v>
      </c>
    </row>
    <row r="39" spans="1:9" ht="12.75">
      <c r="A39" s="2"/>
      <c r="C39" s="31" t="s">
        <v>205</v>
      </c>
      <c r="D39" s="31" t="s">
        <v>205</v>
      </c>
      <c r="E39" s="31" t="s">
        <v>205</v>
      </c>
      <c r="G39" s="1"/>
      <c r="I39" s="31" t="s">
        <v>205</v>
      </c>
    </row>
    <row r="40" spans="1:10" ht="12.75">
      <c r="A40" s="2" t="s">
        <v>39</v>
      </c>
      <c r="B40" t="s">
        <v>13</v>
      </c>
      <c r="C40" s="31">
        <v>6</v>
      </c>
      <c r="D40" s="31">
        <v>37</v>
      </c>
      <c r="E40" s="31">
        <f>SUM(C40+C41+C42+C13+C14+C15+C16-D40)</f>
        <v>2</v>
      </c>
      <c r="F40" t="s">
        <v>75</v>
      </c>
      <c r="G40" s="22" t="s">
        <v>178</v>
      </c>
      <c r="H40" s="1" t="s">
        <v>196</v>
      </c>
      <c r="I40" s="30">
        <v>476.48</v>
      </c>
      <c r="J40" t="s">
        <v>118</v>
      </c>
    </row>
    <row r="41" spans="1:10" ht="12.75">
      <c r="A41" s="2" t="s">
        <v>39</v>
      </c>
      <c r="B41" t="s">
        <v>16</v>
      </c>
      <c r="C41" s="31">
        <v>2</v>
      </c>
      <c r="D41" s="31" t="s">
        <v>204</v>
      </c>
      <c r="E41" s="31" t="s">
        <v>197</v>
      </c>
      <c r="F41" t="s">
        <v>75</v>
      </c>
      <c r="G41" s="1" t="s">
        <v>178</v>
      </c>
      <c r="H41" s="1" t="s">
        <v>62</v>
      </c>
      <c r="I41" s="30"/>
      <c r="J41" t="s">
        <v>118</v>
      </c>
    </row>
    <row r="42" spans="1:10" ht="12.75">
      <c r="A42" s="2" t="s">
        <v>39</v>
      </c>
      <c r="B42" t="s">
        <v>40</v>
      </c>
      <c r="C42" s="31">
        <v>9</v>
      </c>
      <c r="D42" s="31" t="s">
        <v>204</v>
      </c>
      <c r="E42" s="31" t="s">
        <v>197</v>
      </c>
      <c r="F42" t="s">
        <v>75</v>
      </c>
      <c r="G42" s="1" t="s">
        <v>178</v>
      </c>
      <c r="H42" s="1" t="s">
        <v>63</v>
      </c>
      <c r="I42" s="30">
        <v>906.92</v>
      </c>
      <c r="J42" t="s">
        <v>118</v>
      </c>
    </row>
    <row r="43" spans="1:9" ht="12.75">
      <c r="A43" s="2"/>
      <c r="C43" s="31" t="s">
        <v>205</v>
      </c>
      <c r="D43" s="31" t="s">
        <v>205</v>
      </c>
      <c r="E43" s="31" t="s">
        <v>205</v>
      </c>
      <c r="G43" s="1"/>
      <c r="I43" s="31" t="s">
        <v>205</v>
      </c>
    </row>
    <row r="44" spans="1:10" ht="12.75">
      <c r="A44" s="2" t="s">
        <v>101</v>
      </c>
      <c r="B44" t="s">
        <v>104</v>
      </c>
      <c r="C44" s="31"/>
      <c r="D44" s="31"/>
      <c r="E44" s="31">
        <f>SUM(C44+C45+C46+C47-D44)</f>
        <v>0</v>
      </c>
      <c r="F44" t="s">
        <v>76</v>
      </c>
      <c r="G44" s="22" t="s">
        <v>191</v>
      </c>
      <c r="H44" s="1" t="s">
        <v>203</v>
      </c>
      <c r="I44" s="30"/>
      <c r="J44" t="s">
        <v>118</v>
      </c>
    </row>
    <row r="45" spans="1:10" ht="12.75">
      <c r="A45" s="2" t="s">
        <v>101</v>
      </c>
      <c r="B45" t="s">
        <v>105</v>
      </c>
      <c r="C45" s="31"/>
      <c r="D45" s="31" t="s">
        <v>204</v>
      </c>
      <c r="E45" s="31" t="s">
        <v>202</v>
      </c>
      <c r="F45" t="s">
        <v>75</v>
      </c>
      <c r="G45" s="1" t="s">
        <v>191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31"/>
      <c r="D46" s="31" t="s">
        <v>204</v>
      </c>
      <c r="E46" s="31" t="s">
        <v>202</v>
      </c>
      <c r="F46" t="s">
        <v>75</v>
      </c>
      <c r="G46" s="1" t="s">
        <v>191</v>
      </c>
      <c r="H46" s="1" t="s">
        <v>156</v>
      </c>
      <c r="I46" s="30">
        <v>3249.3</v>
      </c>
      <c r="J46" t="s">
        <v>118</v>
      </c>
    </row>
    <row r="47" spans="1:10" ht="12.75">
      <c r="A47" s="2" t="s">
        <v>101</v>
      </c>
      <c r="B47" t="s">
        <v>107</v>
      </c>
      <c r="C47" s="31"/>
      <c r="D47" s="31" t="s">
        <v>204</v>
      </c>
      <c r="E47" s="31" t="s">
        <v>202</v>
      </c>
      <c r="F47" t="s">
        <v>76</v>
      </c>
      <c r="G47" s="1" t="s">
        <v>191</v>
      </c>
      <c r="H47" s="1" t="s">
        <v>157</v>
      </c>
      <c r="I47" s="30"/>
      <c r="J47" t="s">
        <v>118</v>
      </c>
    </row>
    <row r="48" ht="12.75">
      <c r="A48" s="2"/>
    </row>
    <row r="49" spans="1:2" ht="12.75">
      <c r="A49" s="40">
        <v>38794</v>
      </c>
      <c r="B49" s="35" t="s">
        <v>209</v>
      </c>
    </row>
    <row r="50" spans="1:2" ht="12.75">
      <c r="A50" s="40">
        <v>38804</v>
      </c>
      <c r="B50" s="41" t="s">
        <v>210</v>
      </c>
    </row>
    <row r="51" spans="1:10" ht="12.75">
      <c r="A51" s="40">
        <v>38891</v>
      </c>
      <c r="B51" s="35" t="s">
        <v>208</v>
      </c>
      <c r="C51" s="4">
        <f>SUM(C4:C47)</f>
        <v>238</v>
      </c>
      <c r="D51" s="4">
        <f>SUM(D4:D47)</f>
        <v>242</v>
      </c>
      <c r="E51" s="4">
        <f>SUM(E4+E7+E8+E10+E17+E18+E19+E21+E24+E31+E32+E33+E34+E36+E37+E38+E40+E44)</f>
        <v>-4</v>
      </c>
      <c r="I51" s="19">
        <f>SUM(I4:I47)</f>
        <v>478294.67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1"/>
      <c r="G53" s="1"/>
      <c r="I53" s="4" t="s">
        <v>117</v>
      </c>
    </row>
    <row r="54" spans="2:10" ht="12.75">
      <c r="B54" s="11" t="s">
        <v>78</v>
      </c>
      <c r="C54" s="22">
        <f>SUM(C7+C10+C13+C14+C15+C16+C17+C18+C19+C37+C40+C41+C42+C45+C46)</f>
        <v>85</v>
      </c>
      <c r="D54" s="22"/>
      <c r="E54" s="22"/>
      <c r="I54" s="18">
        <f>SUM(I7+I10+I13+I14+I15+I16+I17+I18+I19+I37+I40+I41+I42+I45+I46)</f>
        <v>18671.39</v>
      </c>
      <c r="J54" t="s">
        <v>118</v>
      </c>
    </row>
    <row r="55" spans="2:10" ht="12.75">
      <c r="B55" s="11" t="s">
        <v>79</v>
      </c>
      <c r="C55" s="22">
        <f>SUM(C4+C5+C21+C22)</f>
        <v>27</v>
      </c>
      <c r="D55" s="22"/>
      <c r="E55" s="22"/>
      <c r="I55" s="18">
        <f>SUM(I4+I5+I21+I22)</f>
        <v>21610.68</v>
      </c>
      <c r="J55" t="s">
        <v>118</v>
      </c>
    </row>
    <row r="56" spans="2:10" ht="12.75">
      <c r="B56" s="11" t="s">
        <v>80</v>
      </c>
      <c r="C56" s="22">
        <f>SUM(C6+C8+C9+C11+C24+C25+C26+C27+C28+C29+C31+C32+C33+C34+C35+C36+C38+C44+C47)</f>
        <v>126</v>
      </c>
      <c r="D56" s="22"/>
      <c r="E56" s="22"/>
      <c r="I56" s="18">
        <f>SUM(I6+I8+I9+I11+I24+I25+I26+I27+I28+I29+I31+I32+I33+I34+I35+I36+I38+I44+I47)</f>
        <v>438012.60000000003</v>
      </c>
      <c r="J56" t="s">
        <v>118</v>
      </c>
    </row>
    <row r="57" spans="2:10" ht="12.75">
      <c r="B57" s="11" t="s">
        <v>84</v>
      </c>
      <c r="C57" s="4">
        <f>SUM(C54:C56)</f>
        <v>238</v>
      </c>
      <c r="D57" s="4"/>
      <c r="E57" s="4"/>
      <c r="I57" s="19">
        <f>SUM(I54:I56)</f>
        <v>478294.67000000004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Ausgabe-IST's. - RSD B - Februar 2006</oddHeader>
    <oddFooter>&amp;R&amp;8&amp;UDiese Aufstellung finden Sie auch unter :                 
&amp;UJugTransfer / FaRef.4 (...) / FB 4 Haushalt / HzE Statistik  / HzE Statistik 2006 / HzE Statistik 0206 / Tabelle RSD B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141</v>
      </c>
      <c r="C1" s="32" t="s">
        <v>70</v>
      </c>
      <c r="D1" s="34" t="s">
        <v>70</v>
      </c>
      <c r="E1" s="34" t="s">
        <v>164</v>
      </c>
      <c r="H1" s="1"/>
      <c r="I1" s="4" t="s">
        <v>171</v>
      </c>
    </row>
    <row r="2" spans="1:9" ht="12.75">
      <c r="A2" s="4" t="s">
        <v>168</v>
      </c>
      <c r="C2" s="32" t="s">
        <v>160</v>
      </c>
      <c r="D2" s="34" t="s">
        <v>162</v>
      </c>
      <c r="E2" s="34" t="s">
        <v>165</v>
      </c>
      <c r="G2" s="3" t="s">
        <v>172</v>
      </c>
      <c r="H2" s="1"/>
      <c r="I2" s="4" t="s">
        <v>116</v>
      </c>
    </row>
    <row r="3" spans="1:9" ht="12.75">
      <c r="A3" s="4" t="s">
        <v>169</v>
      </c>
      <c r="B3" s="4" t="s">
        <v>0</v>
      </c>
      <c r="C3" s="32" t="s">
        <v>161</v>
      </c>
      <c r="D3" s="34" t="s">
        <v>163</v>
      </c>
      <c r="E3" s="34" t="s">
        <v>163</v>
      </c>
      <c r="G3" s="3" t="s">
        <v>173</v>
      </c>
      <c r="H3" s="4" t="s">
        <v>115</v>
      </c>
      <c r="I3" s="33">
        <v>38749</v>
      </c>
    </row>
    <row r="4" spans="1:10" ht="12.75">
      <c r="A4" s="2" t="s">
        <v>7</v>
      </c>
      <c r="B4" t="s">
        <v>88</v>
      </c>
      <c r="C4" s="29"/>
      <c r="D4" s="31">
        <v>9</v>
      </c>
      <c r="E4" s="31">
        <f>SUM(C4+C5+C6-D4)</f>
        <v>0</v>
      </c>
      <c r="F4" t="s">
        <v>74</v>
      </c>
      <c r="G4" s="22" t="s">
        <v>174</v>
      </c>
      <c r="H4" s="1" t="s">
        <v>193</v>
      </c>
      <c r="I4" s="30"/>
      <c r="J4" t="s">
        <v>118</v>
      </c>
    </row>
    <row r="5" spans="1:10" ht="12.75">
      <c r="A5" s="2" t="s">
        <v>8</v>
      </c>
      <c r="B5" t="s">
        <v>89</v>
      </c>
      <c r="C5" s="29">
        <v>9</v>
      </c>
      <c r="D5" s="31" t="s">
        <v>204</v>
      </c>
      <c r="E5" s="31" t="s">
        <v>194</v>
      </c>
      <c r="F5" t="s">
        <v>74</v>
      </c>
      <c r="G5" s="1" t="s">
        <v>174</v>
      </c>
      <c r="H5" s="1" t="s">
        <v>42</v>
      </c>
      <c r="I5" s="30">
        <v>4063.54</v>
      </c>
      <c r="J5" t="s">
        <v>118</v>
      </c>
    </row>
    <row r="6" spans="1:10" ht="12.75">
      <c r="A6" s="2" t="s">
        <v>90</v>
      </c>
      <c r="B6" t="s">
        <v>91</v>
      </c>
      <c r="C6" s="29"/>
      <c r="D6" s="31" t="s">
        <v>204</v>
      </c>
      <c r="E6" s="31" t="s">
        <v>194</v>
      </c>
      <c r="F6" t="s">
        <v>76</v>
      </c>
      <c r="G6" s="1" t="s">
        <v>174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29"/>
      <c r="D7" s="31"/>
      <c r="E7" s="31">
        <f>SUM(C7-D7)</f>
        <v>0</v>
      </c>
      <c r="F7" t="s">
        <v>75</v>
      </c>
      <c r="G7" s="22" t="s">
        <v>175</v>
      </c>
      <c r="H7" s="1" t="s">
        <v>64</v>
      </c>
      <c r="I7" s="30"/>
      <c r="J7" t="s">
        <v>118</v>
      </c>
    </row>
    <row r="8" spans="1:10" ht="12.75">
      <c r="A8" s="2" t="s">
        <v>11</v>
      </c>
      <c r="B8" t="s">
        <v>166</v>
      </c>
      <c r="C8" s="29">
        <v>2</v>
      </c>
      <c r="D8" s="31">
        <v>4</v>
      </c>
      <c r="E8" s="31">
        <f>SUM(C8+C9+C11-D8)</f>
        <v>0</v>
      </c>
      <c r="F8" t="s">
        <v>76</v>
      </c>
      <c r="G8" s="22" t="s">
        <v>176</v>
      </c>
      <c r="H8" s="1" t="s">
        <v>192</v>
      </c>
      <c r="I8" s="30">
        <v>21699.93</v>
      </c>
      <c r="J8" t="s">
        <v>118</v>
      </c>
    </row>
    <row r="9" spans="1:10" ht="12.75">
      <c r="A9" s="2" t="s">
        <v>11</v>
      </c>
      <c r="B9" t="s">
        <v>206</v>
      </c>
      <c r="C9" s="29">
        <v>2</v>
      </c>
      <c r="D9" s="31" t="s">
        <v>204</v>
      </c>
      <c r="E9" s="31" t="s">
        <v>195</v>
      </c>
      <c r="F9" t="s">
        <v>76</v>
      </c>
      <c r="G9" s="1" t="s">
        <v>176</v>
      </c>
      <c r="H9" s="1" t="s">
        <v>108</v>
      </c>
      <c r="I9" s="30"/>
      <c r="J9" t="s">
        <v>118</v>
      </c>
    </row>
    <row r="10" spans="1:10" ht="12.75">
      <c r="A10" s="2" t="s">
        <v>93</v>
      </c>
      <c r="B10" t="s">
        <v>94</v>
      </c>
      <c r="C10" s="29">
        <v>1</v>
      </c>
      <c r="D10" s="31">
        <v>1</v>
      </c>
      <c r="E10" s="31">
        <f>SUM(C10-D10)</f>
        <v>0</v>
      </c>
      <c r="F10" t="s">
        <v>75</v>
      </c>
      <c r="G10" s="22" t="s">
        <v>177</v>
      </c>
      <c r="H10" s="1" t="s">
        <v>95</v>
      </c>
      <c r="I10" s="30"/>
      <c r="J10" t="s">
        <v>118</v>
      </c>
    </row>
    <row r="11" spans="1:10" ht="12.75">
      <c r="A11" s="2" t="s">
        <v>113</v>
      </c>
      <c r="B11" t="s">
        <v>114</v>
      </c>
      <c r="C11" s="29"/>
      <c r="D11" s="31" t="s">
        <v>204</v>
      </c>
      <c r="E11" s="31" t="s">
        <v>195</v>
      </c>
      <c r="F11" t="s">
        <v>76</v>
      </c>
      <c r="G11" s="1" t="s">
        <v>176</v>
      </c>
      <c r="H11" s="1" t="s">
        <v>109</v>
      </c>
      <c r="I11" s="30"/>
      <c r="J11" t="s">
        <v>118</v>
      </c>
    </row>
    <row r="12" spans="1:9" ht="12.75">
      <c r="A12" s="2"/>
      <c r="C12" s="31" t="s">
        <v>205</v>
      </c>
      <c r="D12" s="31" t="s">
        <v>205</v>
      </c>
      <c r="E12" s="31" t="s">
        <v>205</v>
      </c>
      <c r="G12" s="1"/>
      <c r="H12" s="1"/>
      <c r="I12" s="31" t="s">
        <v>205</v>
      </c>
    </row>
    <row r="13" spans="1:10" ht="12.75">
      <c r="A13" s="2" t="s">
        <v>12</v>
      </c>
      <c r="B13" t="s">
        <v>13</v>
      </c>
      <c r="C13" s="29">
        <v>16</v>
      </c>
      <c r="D13" s="31" t="s">
        <v>204</v>
      </c>
      <c r="E13" s="31" t="s">
        <v>197</v>
      </c>
      <c r="F13" t="s">
        <v>75</v>
      </c>
      <c r="G13" s="1" t="s">
        <v>178</v>
      </c>
      <c r="H13" s="1" t="s">
        <v>44</v>
      </c>
      <c r="I13" s="30">
        <v>3855.7</v>
      </c>
      <c r="J13" t="s">
        <v>118</v>
      </c>
    </row>
    <row r="14" spans="1:10" ht="12.75">
      <c r="A14" s="2" t="s">
        <v>12</v>
      </c>
      <c r="B14" t="s">
        <v>14</v>
      </c>
      <c r="C14" s="29">
        <v>1</v>
      </c>
      <c r="D14" s="31" t="s">
        <v>204</v>
      </c>
      <c r="E14" s="31" t="s">
        <v>197</v>
      </c>
      <c r="F14" t="s">
        <v>75</v>
      </c>
      <c r="G14" s="1" t="s">
        <v>178</v>
      </c>
      <c r="H14" s="1" t="s">
        <v>45</v>
      </c>
      <c r="I14" s="30"/>
      <c r="J14" t="s">
        <v>118</v>
      </c>
    </row>
    <row r="15" spans="1:10" ht="12.75">
      <c r="A15" s="2" t="s">
        <v>12</v>
      </c>
      <c r="B15" t="s">
        <v>15</v>
      </c>
      <c r="C15" s="29"/>
      <c r="D15" s="31" t="s">
        <v>204</v>
      </c>
      <c r="E15" s="31" t="s">
        <v>197</v>
      </c>
      <c r="F15" t="s">
        <v>75</v>
      </c>
      <c r="G15" s="1" t="s">
        <v>178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29">
        <v>3</v>
      </c>
      <c r="D16" s="31" t="s">
        <v>204</v>
      </c>
      <c r="E16" s="31" t="s">
        <v>197</v>
      </c>
      <c r="F16" t="s">
        <v>75</v>
      </c>
      <c r="G16" s="1" t="s">
        <v>178</v>
      </c>
      <c r="H16" s="1" t="s">
        <v>47</v>
      </c>
      <c r="I16" s="30">
        <v>294.8</v>
      </c>
      <c r="J16" t="s">
        <v>118</v>
      </c>
    </row>
    <row r="17" spans="1:10" ht="12.75">
      <c r="A17" s="2" t="s">
        <v>17</v>
      </c>
      <c r="B17" t="s">
        <v>18</v>
      </c>
      <c r="C17" s="29">
        <v>9</v>
      </c>
      <c r="D17" s="31">
        <v>9</v>
      </c>
      <c r="E17" s="31">
        <f>SUM(C17-D17)</f>
        <v>0</v>
      </c>
      <c r="F17" t="s">
        <v>75</v>
      </c>
      <c r="G17" s="22" t="s">
        <v>179</v>
      </c>
      <c r="H17" s="1" t="s">
        <v>43</v>
      </c>
      <c r="I17" s="30">
        <v>3661.32</v>
      </c>
      <c r="J17" t="s">
        <v>118</v>
      </c>
    </row>
    <row r="18" spans="1:10" ht="12.75">
      <c r="A18" s="2" t="s">
        <v>19</v>
      </c>
      <c r="B18" t="s">
        <v>20</v>
      </c>
      <c r="C18" s="29">
        <v>7</v>
      </c>
      <c r="D18" s="31">
        <v>8</v>
      </c>
      <c r="E18" s="31">
        <f>SUM(C18-D18)</f>
        <v>-1</v>
      </c>
      <c r="F18" t="s">
        <v>75</v>
      </c>
      <c r="G18" s="22" t="s">
        <v>180</v>
      </c>
      <c r="H18" s="1" t="s">
        <v>48</v>
      </c>
      <c r="I18" s="30">
        <v>4682.91</v>
      </c>
      <c r="J18" t="s">
        <v>118</v>
      </c>
    </row>
    <row r="19" spans="1:10" ht="12.75">
      <c r="A19" s="2" t="s">
        <v>21</v>
      </c>
      <c r="B19" t="s">
        <v>22</v>
      </c>
      <c r="C19" s="29">
        <v>17</v>
      </c>
      <c r="D19" s="31">
        <v>17</v>
      </c>
      <c r="E19" s="31">
        <f>SUM(C19-D19)</f>
        <v>0</v>
      </c>
      <c r="F19" t="s">
        <v>75</v>
      </c>
      <c r="G19" s="22" t="s">
        <v>181</v>
      </c>
      <c r="H19" s="1" t="s">
        <v>49</v>
      </c>
      <c r="I19" s="30">
        <v>5745.14</v>
      </c>
      <c r="J19" t="s">
        <v>118</v>
      </c>
    </row>
    <row r="20" spans="1:9" ht="12.75">
      <c r="A20" s="2"/>
      <c r="C20" s="31" t="s">
        <v>205</v>
      </c>
      <c r="D20" s="31" t="s">
        <v>205</v>
      </c>
      <c r="E20" s="31" t="s">
        <v>205</v>
      </c>
      <c r="G20" s="1"/>
      <c r="H20" s="1"/>
      <c r="I20" s="31" t="s">
        <v>205</v>
      </c>
    </row>
    <row r="21" spans="1:10" ht="12.75">
      <c r="A21" s="2" t="s">
        <v>23</v>
      </c>
      <c r="B21" t="s">
        <v>24</v>
      </c>
      <c r="C21" s="29">
        <v>18</v>
      </c>
      <c r="D21" s="31">
        <v>17</v>
      </c>
      <c r="E21" s="31">
        <f>SUM(C21-D21)</f>
        <v>1</v>
      </c>
      <c r="F21" t="s">
        <v>74</v>
      </c>
      <c r="G21" s="22" t="s">
        <v>182</v>
      </c>
      <c r="H21" s="1" t="s">
        <v>50</v>
      </c>
      <c r="I21" s="30">
        <v>12751.08</v>
      </c>
      <c r="J21" t="s">
        <v>118</v>
      </c>
    </row>
    <row r="22" spans="1:10" ht="12.75">
      <c r="A22" s="2" t="s">
        <v>99</v>
      </c>
      <c r="B22" t="s">
        <v>98</v>
      </c>
      <c r="C22" s="29"/>
      <c r="D22" s="31" t="s">
        <v>204</v>
      </c>
      <c r="E22" s="31" t="s">
        <v>198</v>
      </c>
      <c r="F22" t="s">
        <v>74</v>
      </c>
      <c r="G22" s="1" t="s">
        <v>183</v>
      </c>
      <c r="H22" s="1" t="s">
        <v>96</v>
      </c>
      <c r="I22" s="30"/>
      <c r="J22" t="s">
        <v>118</v>
      </c>
    </row>
    <row r="23" spans="1:9" ht="12.75">
      <c r="A23" s="2"/>
      <c r="C23" s="31" t="s">
        <v>205</v>
      </c>
      <c r="D23" s="31" t="s">
        <v>205</v>
      </c>
      <c r="E23" s="31" t="s">
        <v>205</v>
      </c>
      <c r="G23" s="1"/>
      <c r="H23" s="1"/>
      <c r="I23" s="31" t="s">
        <v>205</v>
      </c>
    </row>
    <row r="24" spans="1:10" ht="12.75">
      <c r="A24" s="2" t="s">
        <v>25</v>
      </c>
      <c r="B24" t="s">
        <v>143</v>
      </c>
      <c r="C24" s="29">
        <v>20</v>
      </c>
      <c r="D24" s="31">
        <v>34</v>
      </c>
      <c r="E24" s="31">
        <f>SUM(C24+C25+C26+C27+C28+C29+C22-D24)</f>
        <v>1</v>
      </c>
      <c r="F24" t="s">
        <v>76</v>
      </c>
      <c r="G24" s="22" t="s">
        <v>183</v>
      </c>
      <c r="H24" s="1" t="s">
        <v>199</v>
      </c>
      <c r="I24" s="30">
        <v>14273.01</v>
      </c>
      <c r="J24" t="s">
        <v>118</v>
      </c>
    </row>
    <row r="25" spans="1:10" ht="12.75">
      <c r="A25" s="2" t="s">
        <v>25</v>
      </c>
      <c r="B25" t="s">
        <v>27</v>
      </c>
      <c r="C25" s="29"/>
      <c r="D25" s="31" t="s">
        <v>204</v>
      </c>
      <c r="E25" s="31" t="s">
        <v>198</v>
      </c>
      <c r="F25" t="s">
        <v>76</v>
      </c>
      <c r="G25" s="1" t="s">
        <v>183</v>
      </c>
      <c r="H25" s="1" t="s">
        <v>51</v>
      </c>
      <c r="I25" s="30"/>
      <c r="J25" t="s">
        <v>118</v>
      </c>
    </row>
    <row r="26" spans="1:10" ht="12.75">
      <c r="A26" s="2" t="s">
        <v>25</v>
      </c>
      <c r="B26" t="s">
        <v>144</v>
      </c>
      <c r="C26" s="29">
        <v>15</v>
      </c>
      <c r="D26" s="31" t="s">
        <v>204</v>
      </c>
      <c r="E26" s="31" t="s">
        <v>198</v>
      </c>
      <c r="F26" t="s">
        <v>76</v>
      </c>
      <c r="G26" s="1" t="s">
        <v>183</v>
      </c>
      <c r="H26" s="1" t="s">
        <v>52</v>
      </c>
      <c r="I26" s="30">
        <v>20462.11</v>
      </c>
      <c r="J26" t="s">
        <v>118</v>
      </c>
    </row>
    <row r="27" spans="1:10" ht="12.75">
      <c r="A27" s="2" t="s">
        <v>25</v>
      </c>
      <c r="B27" t="s">
        <v>145</v>
      </c>
      <c r="C27" s="29"/>
      <c r="D27" s="31" t="s">
        <v>204</v>
      </c>
      <c r="E27" s="31" t="s">
        <v>198</v>
      </c>
      <c r="F27" t="s">
        <v>76</v>
      </c>
      <c r="G27" s="1" t="s">
        <v>183</v>
      </c>
      <c r="H27" s="1" t="s">
        <v>53</v>
      </c>
      <c r="I27" s="30"/>
      <c r="J27" t="s">
        <v>118</v>
      </c>
    </row>
    <row r="28" spans="1:10" ht="12.75">
      <c r="A28" s="2" t="s">
        <v>25</v>
      </c>
      <c r="B28" t="s">
        <v>97</v>
      </c>
      <c r="C28" s="29"/>
      <c r="D28" s="31" t="s">
        <v>204</v>
      </c>
      <c r="E28" s="31" t="s">
        <v>198</v>
      </c>
      <c r="F28" t="s">
        <v>76</v>
      </c>
      <c r="G28" s="1" t="s">
        <v>183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29"/>
      <c r="D29" s="31" t="s">
        <v>204</v>
      </c>
      <c r="E29" s="31" t="s">
        <v>198</v>
      </c>
      <c r="F29" t="s">
        <v>76</v>
      </c>
      <c r="G29" s="1" t="s">
        <v>183</v>
      </c>
      <c r="H29" s="1" t="s">
        <v>82</v>
      </c>
      <c r="I29" s="30">
        <v>3856.52</v>
      </c>
      <c r="J29" t="s">
        <v>118</v>
      </c>
    </row>
    <row r="30" spans="1:9" ht="12.75">
      <c r="A30" s="2"/>
      <c r="C30" s="31" t="s">
        <v>205</v>
      </c>
      <c r="D30" s="31" t="s">
        <v>205</v>
      </c>
      <c r="E30" s="31" t="s">
        <v>205</v>
      </c>
      <c r="G30" s="1"/>
      <c r="H30" s="1"/>
      <c r="I30" s="31" t="s">
        <v>205</v>
      </c>
    </row>
    <row r="31" spans="1:10" ht="12.75">
      <c r="A31" s="2" t="s">
        <v>30</v>
      </c>
      <c r="B31" t="s">
        <v>31</v>
      </c>
      <c r="C31" s="29">
        <v>19</v>
      </c>
      <c r="D31" s="31">
        <v>29</v>
      </c>
      <c r="E31" s="31">
        <f>SUM(C31+C35-D31)</f>
        <v>0</v>
      </c>
      <c r="F31" t="s">
        <v>76</v>
      </c>
      <c r="G31" s="22" t="s">
        <v>184</v>
      </c>
      <c r="H31" s="1" t="s">
        <v>200</v>
      </c>
      <c r="I31" s="30">
        <v>89409.54</v>
      </c>
      <c r="J31" t="s">
        <v>118</v>
      </c>
    </row>
    <row r="32" spans="1:10" ht="12.75">
      <c r="A32" s="2" t="s">
        <v>30</v>
      </c>
      <c r="B32" t="s">
        <v>32</v>
      </c>
      <c r="C32" s="29"/>
      <c r="D32" s="31"/>
      <c r="E32" s="31">
        <f>SUM(C32-D32)</f>
        <v>0</v>
      </c>
      <c r="F32" t="s">
        <v>76</v>
      </c>
      <c r="G32" s="22" t="s">
        <v>185</v>
      </c>
      <c r="H32" s="1" t="s">
        <v>55</v>
      </c>
      <c r="I32" s="30"/>
      <c r="J32" t="s">
        <v>118</v>
      </c>
    </row>
    <row r="33" spans="1:10" ht="12.75">
      <c r="A33" s="2" t="s">
        <v>30</v>
      </c>
      <c r="B33" t="s">
        <v>33</v>
      </c>
      <c r="C33" s="29">
        <v>9</v>
      </c>
      <c r="D33" s="31">
        <v>9</v>
      </c>
      <c r="E33" s="31">
        <f>SUM(C33-D33)</f>
        <v>0</v>
      </c>
      <c r="F33" t="s">
        <v>76</v>
      </c>
      <c r="G33" s="22" t="s">
        <v>186</v>
      </c>
      <c r="H33" s="1" t="s">
        <v>56</v>
      </c>
      <c r="I33" s="30">
        <v>43214.63</v>
      </c>
      <c r="J33" t="s">
        <v>118</v>
      </c>
    </row>
    <row r="34" spans="1:10" ht="12.75">
      <c r="A34" s="2" t="s">
        <v>30</v>
      </c>
      <c r="B34" t="s">
        <v>34</v>
      </c>
      <c r="C34" s="29">
        <v>37</v>
      </c>
      <c r="D34" s="31">
        <v>35</v>
      </c>
      <c r="E34" s="31">
        <f>SUM(C34-D34)</f>
        <v>2</v>
      </c>
      <c r="F34" t="s">
        <v>76</v>
      </c>
      <c r="G34" s="22" t="s">
        <v>187</v>
      </c>
      <c r="H34" s="1" t="s">
        <v>57</v>
      </c>
      <c r="I34" s="30">
        <v>107119.46</v>
      </c>
      <c r="J34" t="s">
        <v>118</v>
      </c>
    </row>
    <row r="35" spans="1:10" ht="12.75">
      <c r="A35" s="2" t="s">
        <v>30</v>
      </c>
      <c r="B35" t="s">
        <v>35</v>
      </c>
      <c r="C35" s="29">
        <v>10</v>
      </c>
      <c r="D35" s="31" t="s">
        <v>204</v>
      </c>
      <c r="E35" s="31" t="s">
        <v>201</v>
      </c>
      <c r="F35" t="s">
        <v>76</v>
      </c>
      <c r="G35" s="1" t="s">
        <v>184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29">
        <v>9</v>
      </c>
      <c r="D36" s="31">
        <v>9</v>
      </c>
      <c r="E36" s="31">
        <f>SUM(C36-D36)</f>
        <v>0</v>
      </c>
      <c r="F36" t="s">
        <v>76</v>
      </c>
      <c r="G36" s="22" t="s">
        <v>188</v>
      </c>
      <c r="H36" s="1" t="s">
        <v>58</v>
      </c>
      <c r="I36" s="30">
        <v>11055.82</v>
      </c>
      <c r="J36" t="s">
        <v>118</v>
      </c>
    </row>
    <row r="37" spans="1:10" ht="12.75">
      <c r="A37" s="2" t="s">
        <v>37</v>
      </c>
      <c r="B37" t="s">
        <v>87</v>
      </c>
      <c r="C37" s="29"/>
      <c r="D37" s="31"/>
      <c r="E37" s="31">
        <f>SUM(C37-D37)</f>
        <v>0</v>
      </c>
      <c r="F37" t="s">
        <v>75</v>
      </c>
      <c r="G37" s="22" t="s">
        <v>189</v>
      </c>
      <c r="H37" s="1" t="s">
        <v>59</v>
      </c>
      <c r="I37" s="30"/>
      <c r="J37" t="s">
        <v>118</v>
      </c>
    </row>
    <row r="38" spans="1:10" ht="12.75">
      <c r="A38" s="2" t="s">
        <v>37</v>
      </c>
      <c r="B38" t="s">
        <v>38</v>
      </c>
      <c r="C38" s="29"/>
      <c r="D38" s="31"/>
      <c r="E38" s="31">
        <f>SUM(C38-D38)</f>
        <v>0</v>
      </c>
      <c r="F38" t="s">
        <v>76</v>
      </c>
      <c r="G38" s="22" t="s">
        <v>190</v>
      </c>
      <c r="H38" s="1" t="s">
        <v>60</v>
      </c>
      <c r="I38" s="30">
        <v>666.21</v>
      </c>
      <c r="J38" t="s">
        <v>118</v>
      </c>
    </row>
    <row r="39" spans="1:9" ht="12.75">
      <c r="A39" s="2"/>
      <c r="C39" s="31" t="s">
        <v>205</v>
      </c>
      <c r="D39" s="31" t="s">
        <v>205</v>
      </c>
      <c r="E39" s="31" t="s">
        <v>205</v>
      </c>
      <c r="G39" s="1"/>
      <c r="H39" s="1"/>
      <c r="I39" s="31" t="s">
        <v>205</v>
      </c>
    </row>
    <row r="40" spans="1:10" ht="12.75">
      <c r="A40" s="2" t="s">
        <v>39</v>
      </c>
      <c r="B40" t="s">
        <v>13</v>
      </c>
      <c r="C40" s="29">
        <v>17</v>
      </c>
      <c r="D40" s="31">
        <v>45</v>
      </c>
      <c r="E40" s="31">
        <f>SUM(C40+C41+C42+C13+C14+C15+C16-D40)</f>
        <v>1</v>
      </c>
      <c r="F40" t="s">
        <v>75</v>
      </c>
      <c r="G40" s="22" t="s">
        <v>178</v>
      </c>
      <c r="H40" s="1" t="s">
        <v>196</v>
      </c>
      <c r="I40" s="30">
        <v>6339.1</v>
      </c>
      <c r="J40" t="s">
        <v>118</v>
      </c>
    </row>
    <row r="41" spans="1:10" ht="12.75">
      <c r="A41" s="2" t="s">
        <v>39</v>
      </c>
      <c r="B41" t="s">
        <v>16</v>
      </c>
      <c r="C41" s="29">
        <v>4</v>
      </c>
      <c r="D41" s="31" t="s">
        <v>204</v>
      </c>
      <c r="E41" s="31" t="s">
        <v>197</v>
      </c>
      <c r="F41" t="s">
        <v>75</v>
      </c>
      <c r="G41" s="1" t="s">
        <v>178</v>
      </c>
      <c r="H41" s="1" t="s">
        <v>62</v>
      </c>
      <c r="I41" s="30">
        <v>493.36</v>
      </c>
      <c r="J41" t="s">
        <v>118</v>
      </c>
    </row>
    <row r="42" spans="1:10" ht="12" customHeight="1">
      <c r="A42" s="2" t="s">
        <v>39</v>
      </c>
      <c r="B42" t="s">
        <v>40</v>
      </c>
      <c r="C42" s="29">
        <v>5</v>
      </c>
      <c r="D42" s="31" t="s">
        <v>204</v>
      </c>
      <c r="E42" s="31" t="s">
        <v>197</v>
      </c>
      <c r="F42" t="s">
        <v>75</v>
      </c>
      <c r="G42" s="1" t="s">
        <v>178</v>
      </c>
      <c r="H42" s="1" t="s">
        <v>63</v>
      </c>
      <c r="I42" s="30">
        <v>380</v>
      </c>
      <c r="J42" t="s">
        <v>118</v>
      </c>
    </row>
    <row r="43" spans="1:9" ht="12" customHeight="1">
      <c r="A43" s="2"/>
      <c r="C43" s="31" t="s">
        <v>205</v>
      </c>
      <c r="D43" s="31" t="s">
        <v>205</v>
      </c>
      <c r="E43" s="31" t="s">
        <v>205</v>
      </c>
      <c r="G43" s="1"/>
      <c r="H43" s="1"/>
      <c r="I43" s="31" t="s">
        <v>205</v>
      </c>
    </row>
    <row r="44" spans="1:10" ht="12" customHeight="1">
      <c r="A44" s="2" t="s">
        <v>101</v>
      </c>
      <c r="B44" t="s">
        <v>104</v>
      </c>
      <c r="C44" s="29"/>
      <c r="D44" s="31">
        <v>0</v>
      </c>
      <c r="E44" s="31">
        <f>SUM(C44+C45+C46+C47-D44)</f>
        <v>0</v>
      </c>
      <c r="F44" t="s">
        <v>76</v>
      </c>
      <c r="G44" s="22" t="s">
        <v>191</v>
      </c>
      <c r="H44" s="1" t="s">
        <v>203</v>
      </c>
      <c r="I44" s="30"/>
      <c r="J44" t="s">
        <v>118</v>
      </c>
    </row>
    <row r="45" spans="1:10" ht="12.75">
      <c r="A45" s="2" t="s">
        <v>101</v>
      </c>
      <c r="B45" t="s">
        <v>105</v>
      </c>
      <c r="C45" s="29"/>
      <c r="D45" s="31" t="s">
        <v>204</v>
      </c>
      <c r="E45" s="31" t="s">
        <v>202</v>
      </c>
      <c r="F45" t="s">
        <v>75</v>
      </c>
      <c r="G45" s="1" t="s">
        <v>191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29"/>
      <c r="D46" s="31" t="s">
        <v>204</v>
      </c>
      <c r="E46" s="31" t="s">
        <v>202</v>
      </c>
      <c r="F46" t="s">
        <v>75</v>
      </c>
      <c r="G46" s="1" t="s">
        <v>191</v>
      </c>
      <c r="H46" s="1" t="s">
        <v>156</v>
      </c>
      <c r="I46" s="30"/>
      <c r="J46" t="s">
        <v>118</v>
      </c>
    </row>
    <row r="47" spans="1:10" ht="12" customHeight="1">
      <c r="A47" s="2" t="s">
        <v>101</v>
      </c>
      <c r="B47" t="s">
        <v>107</v>
      </c>
      <c r="C47" s="29"/>
      <c r="D47" s="31" t="s">
        <v>204</v>
      </c>
      <c r="E47" s="31" t="s">
        <v>202</v>
      </c>
      <c r="F47" t="s">
        <v>76</v>
      </c>
      <c r="G47" s="1" t="s">
        <v>191</v>
      </c>
      <c r="H47" s="1" t="s">
        <v>157</v>
      </c>
      <c r="I47" s="30"/>
      <c r="J47" t="s">
        <v>118</v>
      </c>
    </row>
    <row r="48" spans="1:8" ht="12.75">
      <c r="A48" s="2"/>
      <c r="D48" s="1"/>
      <c r="E48" s="1"/>
      <c r="H48" s="1"/>
    </row>
    <row r="49" spans="1:8" ht="12.75">
      <c r="A49" s="40">
        <v>38784</v>
      </c>
      <c r="B49" s="35" t="s">
        <v>209</v>
      </c>
      <c r="D49" s="1"/>
      <c r="E49" s="1"/>
      <c r="H49" s="1"/>
    </row>
    <row r="50" spans="1:8" ht="12.75">
      <c r="A50" s="40">
        <v>38825</v>
      </c>
      <c r="B50" s="41" t="s">
        <v>210</v>
      </c>
      <c r="D50" s="1"/>
      <c r="E50" s="1"/>
      <c r="H50" s="1"/>
    </row>
    <row r="51" spans="1:10" ht="12.75">
      <c r="A51" s="40">
        <v>38891</v>
      </c>
      <c r="B51" s="35" t="s">
        <v>208</v>
      </c>
      <c r="C51" s="3">
        <f>SUM(C4:C47)</f>
        <v>230</v>
      </c>
      <c r="D51" s="4">
        <f>SUM(D4:D47)</f>
        <v>226</v>
      </c>
      <c r="E51" s="4">
        <f>SUM(E4+E7+E8+E10+E17+E18+E19+E21+E24+E31+E32+E33+E34+E36+E37+E38+E40+E44)</f>
        <v>4</v>
      </c>
      <c r="H51" s="1"/>
      <c r="I51" s="19">
        <f>SUM(I4:I47)</f>
        <v>354024.18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80</v>
      </c>
      <c r="D54" s="2"/>
      <c r="E54" s="2"/>
      <c r="F54" s="2"/>
      <c r="G54" s="2"/>
      <c r="H54" s="2"/>
      <c r="I54" s="18">
        <f>SUM(I7+I10+I13+I14+I15+I16+I17+I18+I19+I37+I40+I41+I42+I45+I46)</f>
        <v>25452.33</v>
      </c>
      <c r="J54" t="s">
        <v>118</v>
      </c>
    </row>
    <row r="55" spans="2:10" ht="12.75">
      <c r="B55" s="11" t="s">
        <v>79</v>
      </c>
      <c r="C55" s="2">
        <f>SUM(C4+C5+C21+C22)</f>
        <v>27</v>
      </c>
      <c r="D55" s="2"/>
      <c r="E55" s="2"/>
      <c r="F55" s="2"/>
      <c r="G55" s="2"/>
      <c r="H55" s="2"/>
      <c r="I55" s="18">
        <f>SUM(I4+I5+I21+I22)</f>
        <v>16814.62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123</v>
      </c>
      <c r="D56" s="2"/>
      <c r="E56" s="2"/>
      <c r="F56" s="2"/>
      <c r="G56" s="2"/>
      <c r="H56" s="2"/>
      <c r="I56" s="18">
        <f>SUM(I6+I8+I9+I11+I24+I25+I26+I27+I28+I29+I31+I32+I33+I34+I35+I36+I38+I44+I47)</f>
        <v>311757.23000000004</v>
      </c>
      <c r="J56" t="s">
        <v>118</v>
      </c>
    </row>
    <row r="57" spans="2:10" ht="12.75">
      <c r="B57" s="5" t="s">
        <v>84</v>
      </c>
      <c r="C57" s="3">
        <f>SUM(C54:C56)</f>
        <v>230</v>
      </c>
      <c r="D57" s="3"/>
      <c r="E57" s="3"/>
      <c r="F57" s="3"/>
      <c r="G57" s="3"/>
      <c r="H57" s="3"/>
      <c r="I57" s="19">
        <f>SUM(I54:I56)</f>
        <v>354024.18000000005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 - RSD C - Februar 2006</oddHeader>
    <oddFooter>&amp;R&amp;8&amp;UDiese Aufstellung finden Sie auch unter :                   
&amp;UJugTransfer / FaRef.4 (...) / FB 4 Haushalt / HzE Statistik / HzE Statistik 2006 / HzE Statistik 0206 / Tabelle RSD C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0.140625" style="0" bestFit="1" customWidth="1"/>
    <col min="4" max="4" width="10.140625" style="0" customWidth="1"/>
    <col min="5" max="5" width="11.7109375" style="0" customWidth="1"/>
    <col min="6" max="6" width="2.00390625" style="0" customWidth="1"/>
    <col min="7" max="7" width="8.7109375" style="0" customWidth="1"/>
    <col min="8" max="8" width="18.8515625" style="0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141</v>
      </c>
      <c r="C1" s="32" t="s">
        <v>70</v>
      </c>
      <c r="D1" s="34" t="s">
        <v>70</v>
      </c>
      <c r="E1" s="34" t="s">
        <v>164</v>
      </c>
      <c r="H1" s="1"/>
      <c r="I1" s="4" t="s">
        <v>171</v>
      </c>
    </row>
    <row r="2" spans="1:9" ht="12.75">
      <c r="A2" s="4" t="s">
        <v>168</v>
      </c>
      <c r="C2" s="32" t="s">
        <v>160</v>
      </c>
      <c r="D2" s="34" t="s">
        <v>162</v>
      </c>
      <c r="E2" s="34" t="s">
        <v>165</v>
      </c>
      <c r="G2" s="3" t="s">
        <v>172</v>
      </c>
      <c r="H2" s="1"/>
      <c r="I2" s="4" t="s">
        <v>116</v>
      </c>
    </row>
    <row r="3" spans="1:9" ht="12.75">
      <c r="A3" s="4" t="s">
        <v>169</v>
      </c>
      <c r="B3" s="4" t="s">
        <v>0</v>
      </c>
      <c r="C3" s="32" t="s">
        <v>161</v>
      </c>
      <c r="D3" s="34" t="s">
        <v>163</v>
      </c>
      <c r="E3" s="34" t="s">
        <v>163</v>
      </c>
      <c r="G3" s="3" t="s">
        <v>173</v>
      </c>
      <c r="H3" s="4" t="s">
        <v>115</v>
      </c>
      <c r="I3" s="33">
        <v>38749</v>
      </c>
    </row>
    <row r="4" spans="1:10" ht="12.75">
      <c r="A4" s="2" t="s">
        <v>7</v>
      </c>
      <c r="B4" t="s">
        <v>88</v>
      </c>
      <c r="C4" s="29"/>
      <c r="D4" s="31">
        <v>5</v>
      </c>
      <c r="E4" s="31">
        <f>SUM(C4+C5+C6-D4)</f>
        <v>0</v>
      </c>
      <c r="F4" t="s">
        <v>74</v>
      </c>
      <c r="G4" s="22" t="s">
        <v>174</v>
      </c>
      <c r="H4" s="1" t="s">
        <v>193</v>
      </c>
      <c r="I4" s="30"/>
      <c r="J4" t="s">
        <v>118</v>
      </c>
    </row>
    <row r="5" spans="1:10" ht="12.75">
      <c r="A5" s="2" t="s">
        <v>8</v>
      </c>
      <c r="B5" t="s">
        <v>89</v>
      </c>
      <c r="C5" s="29">
        <v>5</v>
      </c>
      <c r="D5" s="31" t="s">
        <v>204</v>
      </c>
      <c r="E5" s="31" t="s">
        <v>194</v>
      </c>
      <c r="F5" t="s">
        <v>74</v>
      </c>
      <c r="G5" s="1" t="s">
        <v>174</v>
      </c>
      <c r="H5" s="1" t="s">
        <v>42</v>
      </c>
      <c r="I5" s="30">
        <v>1843.42</v>
      </c>
      <c r="J5" t="s">
        <v>118</v>
      </c>
    </row>
    <row r="6" spans="1:10" ht="12.75">
      <c r="A6" s="2" t="s">
        <v>90</v>
      </c>
      <c r="B6" t="s">
        <v>91</v>
      </c>
      <c r="C6" s="29"/>
      <c r="D6" s="31" t="s">
        <v>204</v>
      </c>
      <c r="E6" s="31" t="s">
        <v>194</v>
      </c>
      <c r="F6" t="s">
        <v>76</v>
      </c>
      <c r="G6" s="1" t="s">
        <v>174</v>
      </c>
      <c r="H6" s="1" t="s">
        <v>92</v>
      </c>
      <c r="I6" s="30"/>
      <c r="J6" t="s">
        <v>118</v>
      </c>
    </row>
    <row r="7" spans="1:10" ht="12.75">
      <c r="A7" s="2" t="s">
        <v>9</v>
      </c>
      <c r="B7" t="s">
        <v>10</v>
      </c>
      <c r="C7" s="29">
        <v>2</v>
      </c>
      <c r="D7" s="31">
        <v>2</v>
      </c>
      <c r="E7" s="31">
        <f>SUM(C7-D7)</f>
        <v>0</v>
      </c>
      <c r="F7" t="s">
        <v>75</v>
      </c>
      <c r="G7" s="22" t="s">
        <v>175</v>
      </c>
      <c r="H7" s="1" t="s">
        <v>64</v>
      </c>
      <c r="I7" s="30"/>
      <c r="J7" t="s">
        <v>118</v>
      </c>
    </row>
    <row r="8" spans="1:10" ht="12.75">
      <c r="A8" s="2" t="s">
        <v>11</v>
      </c>
      <c r="B8" t="s">
        <v>166</v>
      </c>
      <c r="C8" s="29">
        <v>1</v>
      </c>
      <c r="D8" s="31">
        <v>1</v>
      </c>
      <c r="E8" s="31">
        <f>SUM(C8+C9+C11-D8)</f>
        <v>0</v>
      </c>
      <c r="F8" t="s">
        <v>76</v>
      </c>
      <c r="G8" s="22" t="s">
        <v>176</v>
      </c>
      <c r="H8" s="1" t="s">
        <v>192</v>
      </c>
      <c r="I8" s="30"/>
      <c r="J8" t="s">
        <v>118</v>
      </c>
    </row>
    <row r="9" spans="1:10" ht="12.75">
      <c r="A9" s="2" t="s">
        <v>11</v>
      </c>
      <c r="B9" t="s">
        <v>206</v>
      </c>
      <c r="C9" s="29"/>
      <c r="D9" s="31" t="s">
        <v>204</v>
      </c>
      <c r="E9" s="31" t="s">
        <v>195</v>
      </c>
      <c r="F9" t="s">
        <v>76</v>
      </c>
      <c r="G9" s="1" t="s">
        <v>176</v>
      </c>
      <c r="H9" s="1" t="s">
        <v>108</v>
      </c>
      <c r="I9" s="30"/>
      <c r="J9" t="s">
        <v>118</v>
      </c>
    </row>
    <row r="10" spans="1:10" ht="12.75">
      <c r="A10" s="2" t="s">
        <v>93</v>
      </c>
      <c r="B10" t="s">
        <v>94</v>
      </c>
      <c r="C10" s="29"/>
      <c r="D10" s="31"/>
      <c r="E10" s="31">
        <f>SUM(C10-D10)</f>
        <v>0</v>
      </c>
      <c r="F10" t="s">
        <v>75</v>
      </c>
      <c r="G10" s="22" t="s">
        <v>177</v>
      </c>
      <c r="H10" s="1" t="s">
        <v>95</v>
      </c>
      <c r="I10" s="30"/>
      <c r="J10" t="s">
        <v>118</v>
      </c>
    </row>
    <row r="11" spans="1:10" ht="12.75">
      <c r="A11" s="2" t="s">
        <v>113</v>
      </c>
      <c r="B11" t="s">
        <v>114</v>
      </c>
      <c r="C11" s="29"/>
      <c r="D11" s="31" t="s">
        <v>204</v>
      </c>
      <c r="E11" s="31" t="s">
        <v>195</v>
      </c>
      <c r="F11" t="s">
        <v>76</v>
      </c>
      <c r="G11" s="1" t="s">
        <v>176</v>
      </c>
      <c r="H11" s="1" t="s">
        <v>109</v>
      </c>
      <c r="I11" s="30"/>
      <c r="J11" t="s">
        <v>118</v>
      </c>
    </row>
    <row r="12" spans="1:9" ht="12.75">
      <c r="A12" s="2"/>
      <c r="C12" s="31" t="s">
        <v>205</v>
      </c>
      <c r="D12" s="31" t="s">
        <v>205</v>
      </c>
      <c r="E12" s="31" t="s">
        <v>205</v>
      </c>
      <c r="G12" s="1"/>
      <c r="H12" s="1"/>
      <c r="I12" s="31" t="s">
        <v>205</v>
      </c>
    </row>
    <row r="13" spans="1:10" ht="12.75">
      <c r="A13" s="2" t="s">
        <v>12</v>
      </c>
      <c r="B13" t="s">
        <v>13</v>
      </c>
      <c r="C13" s="29">
        <v>2</v>
      </c>
      <c r="D13" s="31" t="s">
        <v>204</v>
      </c>
      <c r="E13" s="31" t="s">
        <v>197</v>
      </c>
      <c r="F13" t="s">
        <v>75</v>
      </c>
      <c r="G13" s="1" t="s">
        <v>178</v>
      </c>
      <c r="H13" s="1" t="s">
        <v>44</v>
      </c>
      <c r="I13" s="30"/>
      <c r="J13" t="s">
        <v>118</v>
      </c>
    </row>
    <row r="14" spans="1:10" ht="12.75">
      <c r="A14" s="2" t="s">
        <v>12</v>
      </c>
      <c r="B14" t="s">
        <v>14</v>
      </c>
      <c r="C14" s="29"/>
      <c r="D14" s="31" t="s">
        <v>204</v>
      </c>
      <c r="E14" s="31" t="s">
        <v>197</v>
      </c>
      <c r="F14" t="s">
        <v>75</v>
      </c>
      <c r="G14" s="1" t="s">
        <v>178</v>
      </c>
      <c r="H14" s="1" t="s">
        <v>45</v>
      </c>
      <c r="I14" s="30"/>
      <c r="J14" t="s">
        <v>118</v>
      </c>
    </row>
    <row r="15" spans="1:10" ht="12.75">
      <c r="A15" s="2" t="s">
        <v>12</v>
      </c>
      <c r="B15" t="s">
        <v>15</v>
      </c>
      <c r="C15" s="29"/>
      <c r="D15" s="31" t="s">
        <v>204</v>
      </c>
      <c r="E15" s="31" t="s">
        <v>197</v>
      </c>
      <c r="F15" t="s">
        <v>75</v>
      </c>
      <c r="G15" s="1" t="s">
        <v>178</v>
      </c>
      <c r="H15" s="1" t="s">
        <v>46</v>
      </c>
      <c r="I15" s="30"/>
      <c r="J15" t="s">
        <v>118</v>
      </c>
    </row>
    <row r="16" spans="1:10" ht="12.75">
      <c r="A16" s="2" t="s">
        <v>12</v>
      </c>
      <c r="B16" t="s">
        <v>16</v>
      </c>
      <c r="C16" s="29">
        <v>6</v>
      </c>
      <c r="D16" s="31" t="s">
        <v>204</v>
      </c>
      <c r="E16" s="31" t="s">
        <v>197</v>
      </c>
      <c r="F16" t="s">
        <v>75</v>
      </c>
      <c r="G16" s="1" t="s">
        <v>178</v>
      </c>
      <c r="H16" s="1" t="s">
        <v>47</v>
      </c>
      <c r="I16" s="30">
        <v>266.36</v>
      </c>
      <c r="J16" t="s">
        <v>118</v>
      </c>
    </row>
    <row r="17" spans="1:10" ht="12.75">
      <c r="A17" s="2" t="s">
        <v>17</v>
      </c>
      <c r="B17" t="s">
        <v>18</v>
      </c>
      <c r="C17" s="29">
        <v>2</v>
      </c>
      <c r="D17" s="31">
        <v>2</v>
      </c>
      <c r="E17" s="31">
        <f>SUM(C17-D17)</f>
        <v>0</v>
      </c>
      <c r="F17" t="s">
        <v>75</v>
      </c>
      <c r="G17" s="22" t="s">
        <v>179</v>
      </c>
      <c r="H17" s="1" t="s">
        <v>43</v>
      </c>
      <c r="I17" s="30">
        <v>1709.2</v>
      </c>
      <c r="J17" t="s">
        <v>118</v>
      </c>
    </row>
    <row r="18" spans="1:10" ht="12.75">
      <c r="A18" s="2" t="s">
        <v>19</v>
      </c>
      <c r="B18" t="s">
        <v>20</v>
      </c>
      <c r="C18" s="29">
        <v>4</v>
      </c>
      <c r="D18" s="31">
        <v>4</v>
      </c>
      <c r="E18" s="31">
        <f>SUM(C18-D18)</f>
        <v>0</v>
      </c>
      <c r="F18" t="s">
        <v>75</v>
      </c>
      <c r="G18" s="22" t="s">
        <v>180</v>
      </c>
      <c r="H18" s="1" t="s">
        <v>48</v>
      </c>
      <c r="I18" s="30"/>
      <c r="J18" t="s">
        <v>118</v>
      </c>
    </row>
    <row r="19" spans="1:10" ht="12.75">
      <c r="A19" s="2" t="s">
        <v>21</v>
      </c>
      <c r="B19" t="s">
        <v>22</v>
      </c>
      <c r="C19" s="29">
        <v>17</v>
      </c>
      <c r="D19" s="31">
        <v>18</v>
      </c>
      <c r="E19" s="31">
        <f>SUM(C19-D19)</f>
        <v>-1</v>
      </c>
      <c r="F19" t="s">
        <v>75</v>
      </c>
      <c r="G19" s="22" t="s">
        <v>181</v>
      </c>
      <c r="H19" s="1" t="s">
        <v>49</v>
      </c>
      <c r="I19" s="30">
        <v>5082.76</v>
      </c>
      <c r="J19" t="s">
        <v>118</v>
      </c>
    </row>
    <row r="20" spans="1:9" ht="12.75">
      <c r="A20" s="2"/>
      <c r="C20" s="31" t="s">
        <v>205</v>
      </c>
      <c r="D20" s="31" t="s">
        <v>205</v>
      </c>
      <c r="E20" s="31" t="s">
        <v>205</v>
      </c>
      <c r="G20" s="1"/>
      <c r="H20" s="1"/>
      <c r="I20" s="31" t="s">
        <v>205</v>
      </c>
    </row>
    <row r="21" spans="1:10" ht="12.75">
      <c r="A21" s="2" t="s">
        <v>23</v>
      </c>
      <c r="B21" t="s">
        <v>24</v>
      </c>
      <c r="C21" s="29">
        <v>7</v>
      </c>
      <c r="D21" s="31">
        <v>8</v>
      </c>
      <c r="E21" s="31">
        <f>SUM(C21-D21)</f>
        <v>-1</v>
      </c>
      <c r="F21" t="s">
        <v>74</v>
      </c>
      <c r="G21" s="22" t="s">
        <v>182</v>
      </c>
      <c r="H21" s="1" t="s">
        <v>50</v>
      </c>
      <c r="I21" s="30">
        <v>3308.37</v>
      </c>
      <c r="J21" t="s">
        <v>118</v>
      </c>
    </row>
    <row r="22" spans="1:10" ht="12.75">
      <c r="A22" s="2" t="s">
        <v>99</v>
      </c>
      <c r="B22" t="s">
        <v>98</v>
      </c>
      <c r="C22" s="29"/>
      <c r="D22" s="31" t="s">
        <v>204</v>
      </c>
      <c r="E22" s="31" t="s">
        <v>198</v>
      </c>
      <c r="F22" t="s">
        <v>74</v>
      </c>
      <c r="G22" s="1" t="s">
        <v>183</v>
      </c>
      <c r="H22" s="1" t="s">
        <v>96</v>
      </c>
      <c r="I22" s="30"/>
      <c r="J22" t="s">
        <v>118</v>
      </c>
    </row>
    <row r="23" spans="1:9" ht="12.75">
      <c r="A23" s="2"/>
      <c r="C23" s="31" t="s">
        <v>205</v>
      </c>
      <c r="D23" s="31" t="s">
        <v>205</v>
      </c>
      <c r="E23" s="31" t="s">
        <v>205</v>
      </c>
      <c r="G23" s="1"/>
      <c r="H23" s="1"/>
      <c r="I23" s="31" t="s">
        <v>205</v>
      </c>
    </row>
    <row r="24" spans="1:10" ht="12.75">
      <c r="A24" s="2" t="s">
        <v>25</v>
      </c>
      <c r="B24" t="s">
        <v>143</v>
      </c>
      <c r="C24" s="29">
        <v>16</v>
      </c>
      <c r="D24" s="31">
        <v>35</v>
      </c>
      <c r="E24" s="31">
        <f>SUM(C24+C25+C26+C27+C28+C29+C22-D24)</f>
        <v>-1</v>
      </c>
      <c r="F24" t="s">
        <v>76</v>
      </c>
      <c r="G24" s="22" t="s">
        <v>183</v>
      </c>
      <c r="H24" s="1" t="s">
        <v>199</v>
      </c>
      <c r="I24" s="30">
        <v>13028.05</v>
      </c>
      <c r="J24" t="s">
        <v>118</v>
      </c>
    </row>
    <row r="25" spans="1:10" ht="12.75">
      <c r="A25" s="2" t="s">
        <v>25</v>
      </c>
      <c r="B25" t="s">
        <v>27</v>
      </c>
      <c r="C25" s="29">
        <v>1</v>
      </c>
      <c r="D25" s="31" t="s">
        <v>204</v>
      </c>
      <c r="E25" s="31" t="s">
        <v>198</v>
      </c>
      <c r="F25" t="s">
        <v>76</v>
      </c>
      <c r="G25" s="1" t="s">
        <v>183</v>
      </c>
      <c r="H25" s="1" t="s">
        <v>51</v>
      </c>
      <c r="I25" s="30">
        <v>1131.17</v>
      </c>
      <c r="J25" t="s">
        <v>118</v>
      </c>
    </row>
    <row r="26" spans="1:10" ht="12.75">
      <c r="A26" s="2" t="s">
        <v>25</v>
      </c>
      <c r="B26" t="s">
        <v>144</v>
      </c>
      <c r="C26" s="29">
        <v>17</v>
      </c>
      <c r="D26" s="31" t="s">
        <v>204</v>
      </c>
      <c r="E26" s="31" t="s">
        <v>198</v>
      </c>
      <c r="F26" t="s">
        <v>76</v>
      </c>
      <c r="G26" s="1" t="s">
        <v>183</v>
      </c>
      <c r="H26" s="1" t="s">
        <v>52</v>
      </c>
      <c r="I26" s="30">
        <v>25863.45</v>
      </c>
      <c r="J26" t="s">
        <v>118</v>
      </c>
    </row>
    <row r="27" spans="1:10" ht="12.75">
      <c r="A27" s="2" t="s">
        <v>25</v>
      </c>
      <c r="B27" t="s">
        <v>145</v>
      </c>
      <c r="C27" s="29"/>
      <c r="D27" s="31" t="s">
        <v>204</v>
      </c>
      <c r="E27" s="31" t="s">
        <v>198</v>
      </c>
      <c r="F27" t="s">
        <v>76</v>
      </c>
      <c r="G27" s="1" t="s">
        <v>183</v>
      </c>
      <c r="H27" s="1" t="s">
        <v>53</v>
      </c>
      <c r="I27" s="30"/>
      <c r="J27" t="s">
        <v>118</v>
      </c>
    </row>
    <row r="28" spans="1:10" ht="12.75">
      <c r="A28" s="2" t="s">
        <v>25</v>
      </c>
      <c r="B28" t="s">
        <v>97</v>
      </c>
      <c r="C28" s="29"/>
      <c r="D28" s="31" t="s">
        <v>204</v>
      </c>
      <c r="E28" s="31" t="s">
        <v>198</v>
      </c>
      <c r="F28" t="s">
        <v>76</v>
      </c>
      <c r="G28" s="1" t="s">
        <v>183</v>
      </c>
      <c r="H28" s="1" t="s">
        <v>83</v>
      </c>
      <c r="I28" s="30"/>
      <c r="J28" t="s">
        <v>118</v>
      </c>
    </row>
    <row r="29" spans="1:10" ht="12.75">
      <c r="A29" s="2" t="s">
        <v>25</v>
      </c>
      <c r="B29" t="s">
        <v>100</v>
      </c>
      <c r="C29" s="29"/>
      <c r="D29" s="31" t="s">
        <v>204</v>
      </c>
      <c r="E29" s="31" t="s">
        <v>198</v>
      </c>
      <c r="F29" t="s">
        <v>76</v>
      </c>
      <c r="G29" s="1" t="s">
        <v>183</v>
      </c>
      <c r="H29" s="1" t="s">
        <v>82</v>
      </c>
      <c r="I29" s="30">
        <v>5460.02</v>
      </c>
      <c r="J29" t="s">
        <v>118</v>
      </c>
    </row>
    <row r="30" spans="1:9" ht="12.75">
      <c r="A30" s="2"/>
      <c r="C30" s="31" t="s">
        <v>205</v>
      </c>
      <c r="D30" s="31" t="s">
        <v>205</v>
      </c>
      <c r="E30" s="31" t="s">
        <v>205</v>
      </c>
      <c r="G30" s="1"/>
      <c r="H30" s="1"/>
      <c r="I30" s="31" t="s">
        <v>205</v>
      </c>
    </row>
    <row r="31" spans="1:10" ht="12.75">
      <c r="A31" s="2" t="s">
        <v>30</v>
      </c>
      <c r="B31" t="s">
        <v>31</v>
      </c>
      <c r="C31" s="29">
        <v>1</v>
      </c>
      <c r="D31" s="31">
        <v>5</v>
      </c>
      <c r="E31" s="31">
        <f>SUM(C31+C35-D31)</f>
        <v>-2</v>
      </c>
      <c r="F31" t="s">
        <v>76</v>
      </c>
      <c r="G31" s="22" t="s">
        <v>184</v>
      </c>
      <c r="H31" s="1" t="s">
        <v>200</v>
      </c>
      <c r="I31" s="30">
        <v>7174.6</v>
      </c>
      <c r="J31" t="s">
        <v>118</v>
      </c>
    </row>
    <row r="32" spans="1:10" ht="12.75">
      <c r="A32" s="2" t="s">
        <v>30</v>
      </c>
      <c r="B32" t="s">
        <v>32</v>
      </c>
      <c r="C32" s="29">
        <v>4</v>
      </c>
      <c r="D32" s="31">
        <v>4</v>
      </c>
      <c r="E32" s="31">
        <f>SUM(C32-D32)</f>
        <v>0</v>
      </c>
      <c r="F32" t="s">
        <v>76</v>
      </c>
      <c r="G32" s="22" t="s">
        <v>185</v>
      </c>
      <c r="H32" s="1" t="s">
        <v>55</v>
      </c>
      <c r="I32" s="30">
        <v>7483.02</v>
      </c>
      <c r="J32" t="s">
        <v>118</v>
      </c>
    </row>
    <row r="33" spans="1:10" ht="12.75">
      <c r="A33" s="2" t="s">
        <v>30</v>
      </c>
      <c r="B33" t="s">
        <v>33</v>
      </c>
      <c r="C33" s="29">
        <v>8</v>
      </c>
      <c r="D33" s="31">
        <v>8</v>
      </c>
      <c r="E33" s="31">
        <f>SUM(C33-D33)</f>
        <v>0</v>
      </c>
      <c r="F33" t="s">
        <v>76</v>
      </c>
      <c r="G33" s="22" t="s">
        <v>186</v>
      </c>
      <c r="H33" s="1" t="s">
        <v>56</v>
      </c>
      <c r="I33" s="30">
        <v>13324.84</v>
      </c>
      <c r="J33" t="s">
        <v>118</v>
      </c>
    </row>
    <row r="34" spans="1:10" ht="12.75">
      <c r="A34" s="2" t="s">
        <v>30</v>
      </c>
      <c r="B34" t="s">
        <v>34</v>
      </c>
      <c r="C34" s="29">
        <v>23</v>
      </c>
      <c r="D34" s="31">
        <v>23</v>
      </c>
      <c r="E34" s="31">
        <f>SUM(C34-D34)</f>
        <v>0</v>
      </c>
      <c r="F34" t="s">
        <v>76</v>
      </c>
      <c r="G34" s="22" t="s">
        <v>187</v>
      </c>
      <c r="H34" s="1" t="s">
        <v>57</v>
      </c>
      <c r="I34" s="30">
        <v>57138.22</v>
      </c>
      <c r="J34" t="s">
        <v>118</v>
      </c>
    </row>
    <row r="35" spans="1:10" ht="12.75">
      <c r="A35" s="2" t="s">
        <v>30</v>
      </c>
      <c r="B35" t="s">
        <v>35</v>
      </c>
      <c r="C35" s="29">
        <v>2</v>
      </c>
      <c r="D35" s="31" t="s">
        <v>204</v>
      </c>
      <c r="E35" s="31" t="s">
        <v>201</v>
      </c>
      <c r="F35" t="s">
        <v>76</v>
      </c>
      <c r="G35" s="1" t="s">
        <v>184</v>
      </c>
      <c r="H35" s="1" t="s">
        <v>54</v>
      </c>
      <c r="I35" s="30"/>
      <c r="J35" t="s">
        <v>118</v>
      </c>
    </row>
    <row r="36" spans="1:10" ht="12.75">
      <c r="A36" s="2" t="s">
        <v>30</v>
      </c>
      <c r="B36" t="s">
        <v>36</v>
      </c>
      <c r="C36" s="29">
        <v>7</v>
      </c>
      <c r="D36" s="31">
        <v>7</v>
      </c>
      <c r="E36" s="31">
        <f>SUM(C36-D36)</f>
        <v>0</v>
      </c>
      <c r="F36" t="s">
        <v>76</v>
      </c>
      <c r="G36" s="22" t="s">
        <v>188</v>
      </c>
      <c r="H36" s="1" t="s">
        <v>58</v>
      </c>
      <c r="I36" s="30">
        <v>11873.27</v>
      </c>
      <c r="J36" t="s">
        <v>118</v>
      </c>
    </row>
    <row r="37" spans="1:10" ht="12.75">
      <c r="A37" s="2" t="s">
        <v>37</v>
      </c>
      <c r="B37" t="s">
        <v>87</v>
      </c>
      <c r="C37" s="29">
        <v>3</v>
      </c>
      <c r="D37" s="31">
        <v>3</v>
      </c>
      <c r="E37" s="31">
        <f>SUM(C37-D37)</f>
        <v>0</v>
      </c>
      <c r="F37" t="s">
        <v>75</v>
      </c>
      <c r="G37" s="22" t="s">
        <v>189</v>
      </c>
      <c r="H37" s="1" t="s">
        <v>59</v>
      </c>
      <c r="I37" s="30"/>
      <c r="J37" t="s">
        <v>118</v>
      </c>
    </row>
    <row r="38" spans="1:10" ht="12.75">
      <c r="A38" s="2" t="s">
        <v>37</v>
      </c>
      <c r="B38" t="s">
        <v>38</v>
      </c>
      <c r="C38" s="29">
        <v>4</v>
      </c>
      <c r="D38" s="31">
        <v>4</v>
      </c>
      <c r="E38" s="31">
        <f>SUM(C38-D38)</f>
        <v>0</v>
      </c>
      <c r="F38" t="s">
        <v>76</v>
      </c>
      <c r="G38" s="22" t="s">
        <v>190</v>
      </c>
      <c r="H38" s="1" t="s">
        <v>60</v>
      </c>
      <c r="I38" s="30">
        <v>3873.61</v>
      </c>
      <c r="J38" t="s">
        <v>118</v>
      </c>
    </row>
    <row r="39" spans="1:9" ht="12.75">
      <c r="A39" s="2"/>
      <c r="C39" s="31" t="s">
        <v>205</v>
      </c>
      <c r="D39" s="31" t="s">
        <v>205</v>
      </c>
      <c r="E39" s="31" t="s">
        <v>205</v>
      </c>
      <c r="G39" s="1"/>
      <c r="H39" s="1"/>
      <c r="I39" s="31" t="s">
        <v>205</v>
      </c>
    </row>
    <row r="40" spans="1:10" ht="12.75">
      <c r="A40" s="2" t="s">
        <v>39</v>
      </c>
      <c r="B40" t="s">
        <v>13</v>
      </c>
      <c r="C40" s="29">
        <v>7</v>
      </c>
      <c r="D40" s="31">
        <v>21</v>
      </c>
      <c r="E40" s="31">
        <f>SUM(C40+C41+C42+C13+C14+C15+C16-D40)</f>
        <v>0</v>
      </c>
      <c r="F40" t="s">
        <v>75</v>
      </c>
      <c r="G40" s="22" t="s">
        <v>178</v>
      </c>
      <c r="H40" s="1" t="s">
        <v>196</v>
      </c>
      <c r="I40" s="30">
        <v>560.82</v>
      </c>
      <c r="J40" t="s">
        <v>118</v>
      </c>
    </row>
    <row r="41" spans="1:10" ht="12.75">
      <c r="A41" s="2" t="s">
        <v>39</v>
      </c>
      <c r="B41" t="s">
        <v>16</v>
      </c>
      <c r="C41" s="29">
        <v>3</v>
      </c>
      <c r="D41" s="31" t="s">
        <v>204</v>
      </c>
      <c r="E41" s="31" t="s">
        <v>197</v>
      </c>
      <c r="F41" t="s">
        <v>75</v>
      </c>
      <c r="G41" s="1" t="s">
        <v>178</v>
      </c>
      <c r="H41" s="1" t="s">
        <v>62</v>
      </c>
      <c r="I41" s="30"/>
      <c r="J41" t="s">
        <v>118</v>
      </c>
    </row>
    <row r="42" spans="1:10" ht="12.75">
      <c r="A42" s="2" t="s">
        <v>39</v>
      </c>
      <c r="B42" t="s">
        <v>40</v>
      </c>
      <c r="C42" s="29">
        <v>3</v>
      </c>
      <c r="D42" s="31" t="s">
        <v>204</v>
      </c>
      <c r="E42" s="31" t="s">
        <v>197</v>
      </c>
      <c r="F42" t="s">
        <v>75</v>
      </c>
      <c r="G42" s="1" t="s">
        <v>178</v>
      </c>
      <c r="H42" s="1" t="s">
        <v>63</v>
      </c>
      <c r="I42" s="30">
        <v>300</v>
      </c>
      <c r="J42" t="s">
        <v>118</v>
      </c>
    </row>
    <row r="43" spans="1:9" ht="12.75">
      <c r="A43" s="2"/>
      <c r="C43" s="31" t="s">
        <v>205</v>
      </c>
      <c r="D43" s="31" t="s">
        <v>205</v>
      </c>
      <c r="E43" s="31" t="s">
        <v>205</v>
      </c>
      <c r="G43" s="1"/>
      <c r="H43" s="1"/>
      <c r="I43" s="31" t="s">
        <v>205</v>
      </c>
    </row>
    <row r="44" spans="1:10" ht="12.75">
      <c r="A44" s="2" t="s">
        <v>101</v>
      </c>
      <c r="B44" t="s">
        <v>104</v>
      </c>
      <c r="C44" s="29"/>
      <c r="D44" s="31"/>
      <c r="E44" s="31">
        <f>SUM(C44+C45+C46+C47-D44)</f>
        <v>1</v>
      </c>
      <c r="F44" t="s">
        <v>76</v>
      </c>
      <c r="G44" s="22" t="s">
        <v>191</v>
      </c>
      <c r="H44" s="1" t="s">
        <v>203</v>
      </c>
      <c r="I44" s="30"/>
      <c r="J44" t="s">
        <v>118</v>
      </c>
    </row>
    <row r="45" spans="1:10" ht="12.75">
      <c r="A45" s="2" t="s">
        <v>101</v>
      </c>
      <c r="B45" t="s">
        <v>105</v>
      </c>
      <c r="C45" s="29"/>
      <c r="D45" s="31" t="s">
        <v>204</v>
      </c>
      <c r="E45" s="31" t="s">
        <v>202</v>
      </c>
      <c r="F45" t="s">
        <v>75</v>
      </c>
      <c r="G45" s="1" t="s">
        <v>191</v>
      </c>
      <c r="H45" s="1" t="s">
        <v>106</v>
      </c>
      <c r="I45" s="30"/>
      <c r="J45" t="s">
        <v>118</v>
      </c>
    </row>
    <row r="46" spans="1:10" ht="12.75">
      <c r="A46" s="2" t="s">
        <v>101</v>
      </c>
      <c r="B46" t="s">
        <v>102</v>
      </c>
      <c r="C46" s="29">
        <v>1</v>
      </c>
      <c r="D46" s="31" t="s">
        <v>204</v>
      </c>
      <c r="E46" s="31" t="s">
        <v>202</v>
      </c>
      <c r="F46" t="s">
        <v>75</v>
      </c>
      <c r="G46" s="1" t="s">
        <v>191</v>
      </c>
      <c r="H46" s="1" t="s">
        <v>156</v>
      </c>
      <c r="I46" s="30">
        <v>1753.27</v>
      </c>
      <c r="J46" t="s">
        <v>118</v>
      </c>
    </row>
    <row r="47" spans="1:10" ht="12.75">
      <c r="A47" s="2" t="s">
        <v>101</v>
      </c>
      <c r="B47" t="s">
        <v>107</v>
      </c>
      <c r="C47" s="29"/>
      <c r="D47" s="31" t="s">
        <v>204</v>
      </c>
      <c r="E47" s="31" t="s">
        <v>202</v>
      </c>
      <c r="F47" t="s">
        <v>76</v>
      </c>
      <c r="G47" s="1" t="s">
        <v>191</v>
      </c>
      <c r="H47" s="1" t="s">
        <v>157</v>
      </c>
      <c r="I47" s="30"/>
      <c r="J47" t="s">
        <v>118</v>
      </c>
    </row>
    <row r="48" spans="1:8" ht="12.75">
      <c r="A48" s="2"/>
      <c r="D48" s="1"/>
      <c r="E48" s="1"/>
      <c r="H48" s="1"/>
    </row>
    <row r="49" spans="1:8" ht="12.75">
      <c r="A49" s="40">
        <v>38784</v>
      </c>
      <c r="B49" s="35" t="s">
        <v>209</v>
      </c>
      <c r="D49" s="1"/>
      <c r="E49" s="1"/>
      <c r="H49" s="1"/>
    </row>
    <row r="50" spans="1:8" ht="12.75">
      <c r="A50" s="40">
        <v>38859</v>
      </c>
      <c r="B50" s="41" t="s">
        <v>210</v>
      </c>
      <c r="D50" s="1"/>
      <c r="E50" s="1"/>
      <c r="H50" s="1"/>
    </row>
    <row r="51" spans="1:10" ht="12.75">
      <c r="A51" s="40">
        <v>38891</v>
      </c>
      <c r="B51" s="35" t="s">
        <v>208</v>
      </c>
      <c r="C51" s="3">
        <f>SUM(C4:C47)</f>
        <v>146</v>
      </c>
      <c r="D51" s="4">
        <f>SUM(D4:D47)</f>
        <v>150</v>
      </c>
      <c r="E51" s="4">
        <f>SUM(E4+E7+E8+E10+E17+E18+E19+E21+E24+E31+E32+E33+E34+E36+E37+E38+E40+E44)</f>
        <v>-4</v>
      </c>
      <c r="H51" s="1"/>
      <c r="I51" s="19">
        <f>SUM(I4:I47)</f>
        <v>161174.44999999995</v>
      </c>
      <c r="J51" t="s">
        <v>118</v>
      </c>
    </row>
    <row r="52" ht="12.75">
      <c r="B52" s="5" t="s">
        <v>77</v>
      </c>
    </row>
    <row r="53" spans="3:9" ht="12.75"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50</v>
      </c>
      <c r="D54" s="2"/>
      <c r="E54" s="2"/>
      <c r="F54" s="2"/>
      <c r="G54" s="2"/>
      <c r="H54" s="2"/>
      <c r="I54" s="18">
        <f>SUM(I7+I10+I13+I14+I15+I16+I17+I18+I19+I37+I40+I41+I42+I45+I46)</f>
        <v>9672.41</v>
      </c>
      <c r="J54" t="s">
        <v>118</v>
      </c>
    </row>
    <row r="55" spans="2:10" ht="12.75">
      <c r="B55" s="11" t="s">
        <v>79</v>
      </c>
      <c r="C55" s="2">
        <f>SUM(C4+C5+C21+C22)</f>
        <v>12</v>
      </c>
      <c r="D55" s="2"/>
      <c r="E55" s="2"/>
      <c r="F55" s="2"/>
      <c r="G55" s="2"/>
      <c r="H55" s="2"/>
      <c r="I55" s="18">
        <f>SUM(I4+I5+I21+I22)</f>
        <v>5151.79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84</v>
      </c>
      <c r="D56" s="2"/>
      <c r="E56" s="2"/>
      <c r="F56" s="2"/>
      <c r="G56" s="2"/>
      <c r="H56" s="2"/>
      <c r="I56" s="18">
        <f>SUM(I6+I8+I9+I11+I24+I25+I26+I27+I28+I29+I31+I32+I33+I34+I35+I36+I38+I44+I47)</f>
        <v>146350.24999999997</v>
      </c>
      <c r="J56" t="s">
        <v>118</v>
      </c>
    </row>
    <row r="57" spans="2:10" ht="12.75">
      <c r="B57" s="11" t="s">
        <v>84</v>
      </c>
      <c r="C57" s="3">
        <f>SUM(C54:C56)</f>
        <v>146</v>
      </c>
      <c r="D57" s="3"/>
      <c r="E57" s="3"/>
      <c r="F57" s="3"/>
      <c r="G57" s="3"/>
      <c r="H57" s="3"/>
      <c r="I57" s="19">
        <f>SUM(I54:I56)</f>
        <v>161174.44999999998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 - RSD D - Februar 2006</oddHeader>
    <oddFooter>&amp;R&amp;8&amp;UDiese Aufstellung finden Sie auch unter :                      
&amp;UJugTransfer / FaRef.4 (...) / FB 4 Haushalt / HzE Statistik / HzE Statistik 2006 / HzE Statistik 0206 / Tabelle RSD 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2006-04-12T12:10:49Z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